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14.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15.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6.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17.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8.xml" ContentType="application/vnd.openxmlformats-officedocument.drawing+xml"/>
  <Override PartName="/xl/charts/chart6.xml" ContentType="application/vnd.openxmlformats-officedocument.drawingml.chart+xml"/>
  <Override PartName="/xl/drawings/drawing19.xml" ContentType="application/vnd.openxmlformats-officedocument.drawing+xml"/>
  <Override PartName="/xl/charts/chart7.xml" ContentType="application/vnd.openxmlformats-officedocument.drawingml.chart+xml"/>
  <Override PartName="/xl/drawings/drawing20.xml" ContentType="application/vnd.openxmlformats-officedocument.drawing+xml"/>
  <Override PartName="/xl/charts/chart8.xml" ContentType="application/vnd.openxmlformats-officedocument.drawingml.chart+xml"/>
  <Override PartName="/xl/drawings/drawing21.xml" ContentType="application/vnd.openxmlformats-officedocument.drawing+xml"/>
  <Override PartName="/xl/charts/chart9.xml" ContentType="application/vnd.openxmlformats-officedocument.drawingml.chart+xml"/>
  <Override PartName="/xl/drawings/drawing22.xml" ContentType="application/vnd.openxmlformats-officedocument.drawing+xml"/>
  <Override PartName="/xl/charts/chart10.xml" ContentType="application/vnd.openxmlformats-officedocument.drawingml.chart+xml"/>
  <Override PartName="/xl/drawings/drawing23.xml" ContentType="application/vnd.openxmlformats-officedocument.drawing+xml"/>
  <Override PartName="/xl/charts/chart11.xml" ContentType="application/vnd.openxmlformats-officedocument.drawingml.chart+xml"/>
  <Override PartName="/xl/drawings/drawing24.xml" ContentType="application/vnd.openxmlformats-officedocument.drawing+xml"/>
  <Override PartName="/xl/charts/chart12.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S:\Information\Publikationer\Statistik\Bantrafik\2018\2018_20\"/>
    </mc:Choice>
  </mc:AlternateContent>
  <xr:revisionPtr revIDLastSave="0" documentId="8_{1C6B71DA-83F6-4CF2-9FF9-2B1E7F55CD56}" xr6:coauthVersionLast="36" xr6:coauthVersionMax="36" xr10:uidLastSave="{00000000-0000-0000-0000-000000000000}"/>
  <bookViews>
    <workbookView xWindow="0" yWindow="0" windowWidth="19200" windowHeight="6210" xr2:uid="{00000000-000D-0000-FFFF-FFFF00000000}"/>
  </bookViews>
  <sheets>
    <sheet name="Titelsida" sheetId="1" r:id="rId1"/>
    <sheet name="Innehåll_Contents" sheetId="2" r:id="rId2"/>
    <sheet name="Fakta om statistiken" sheetId="3" r:id="rId3"/>
    <sheet name="Definitioner" sheetId="49" r:id="rId4"/>
    <sheet name="Översiktstabell" sheetId="34" r:id="rId5"/>
    <sheet name="1 Järnväg" sheetId="5" r:id="rId6"/>
    <sheet name="2 Järnväg" sheetId="6" r:id="rId7"/>
    <sheet name="3 Järnväg" sheetId="7" r:id="rId8"/>
    <sheet name="4 Järnväg" sheetId="8" r:id="rId9"/>
    <sheet name="5 Spårväg" sheetId="9" r:id="rId10"/>
    <sheet name="6 Spårväg" sheetId="32" r:id="rId11"/>
    <sheet name="7 Spårväg" sheetId="10" r:id="rId12"/>
    <sheet name="8 Tunnelbana" sheetId="36" r:id="rId13"/>
    <sheet name="9 Tunnelbana" sheetId="35" r:id="rId14"/>
    <sheet name="10 Tunnelbana" sheetId="12" r:id="rId15"/>
    <sheet name="Fig. 2.1" sheetId="13" r:id="rId16"/>
    <sheet name="Fig. 2.2" sheetId="14" r:id="rId17"/>
    <sheet name="Fig. 2.3" sheetId="15" r:id="rId18"/>
    <sheet name="Fig. 2.4" sheetId="16" r:id="rId19"/>
    <sheet name="Fig. 3.1" sheetId="17" r:id="rId20"/>
    <sheet name="Fig. 3.2" sheetId="18" r:id="rId21"/>
    <sheet name="Fig. 3.3" sheetId="19" r:id="rId22"/>
    <sheet name="Fig. 3.4" sheetId="20" r:id="rId23"/>
    <sheet name="Fig. 4.1" sheetId="21" r:id="rId24"/>
    <sheet name="Fig. 4.2" sheetId="22" r:id="rId25"/>
    <sheet name="Fig. 4.3" sheetId="23" r:id="rId26"/>
    <sheet name="Fig. 4.4" sheetId="24" r:id="rId27"/>
    <sheet name="Järnv diagramdata" sheetId="25" state="hidden" r:id="rId28"/>
    <sheet name="Spårv diagramdata" sheetId="26" state="hidden" r:id="rId29"/>
    <sheet name="Tbana diagramdata" sheetId="27" state="hidden" r:id="rId30"/>
  </sheets>
  <definedNames>
    <definedName name="_ftnref1" localSheetId="3">Definitioner!$A$41</definedName>
    <definedName name="_Ref168414483" localSheetId="2">'Fakta om statistiken'!$A$21</definedName>
    <definedName name="_Toc106522664" localSheetId="2">'Fakta om statistiken'!$A$8</definedName>
    <definedName name="_Toc260947306" localSheetId="2">'Fakta om statistiken'!$A$24</definedName>
    <definedName name="_Toc260947309" localSheetId="2">'Fakta om statistiken'!$A$34</definedName>
    <definedName name="_Toc358624595" localSheetId="2">'Fakta om statistiken'!$A$1</definedName>
    <definedName name="_Toc358624596" localSheetId="3">Definitioner!$A$1</definedName>
    <definedName name="_Toc358642320" localSheetId="2">'Fakta om statistiken'!$A$16</definedName>
    <definedName name="_Toc358642321" localSheetId="2">'Fakta om statistiken'!$A$19</definedName>
    <definedName name="_Toc358642325" localSheetId="2">'Fakta om statistiken'!$A$31</definedName>
    <definedName name="_Toc358642334" localSheetId="2">'Fakta om statistiken'!$A$37</definedName>
    <definedName name="_Toc388528039" localSheetId="2">'Fakta om statistiken'!$A$3</definedName>
    <definedName name="_Toc388528051" localSheetId="3">Definitioner!$A$23</definedName>
    <definedName name="_Toc388528052" localSheetId="3">Definitioner!$A$33</definedName>
    <definedName name="_Toc388528053" localSheetId="3">Definitioner!$A$42</definedName>
    <definedName name="_Toc388528054" localSheetId="3">Definitioner!$A$52</definedName>
    <definedName name="_Toc388528055" localSheetId="3">Definitioner!$A$62</definedName>
    <definedName name="_Toc388528056" localSheetId="3">Definitioner!$A$72</definedName>
    <definedName name="_Toc388528057" localSheetId="3">Definitioner!$A$82</definedName>
    <definedName name="_Toc388528058" localSheetId="3">Definitioner!$A$92</definedName>
    <definedName name="_Toc388528059" localSheetId="3">Definitioner!$A$100</definedName>
    <definedName name="_Toc388528060" localSheetId="3">Definitioner!$A$109</definedName>
    <definedName name="_Toc451339757" localSheetId="2">'Fakta om statistiken'!#REF!</definedName>
    <definedName name="_Toc451339758" localSheetId="2">'Fakta om statistiken'!#REF!</definedName>
    <definedName name="_Toc451339761" localSheetId="2">'Fakta om statistiken'!#REF!</definedName>
    <definedName name="Print_Area" localSheetId="1">Innehåll_Contents!$A$1:$O$75</definedName>
    <definedName name="_xlnm.Print_Area" localSheetId="5">'1 Järnväg'!$A$1:$X$31</definedName>
    <definedName name="_xlnm.Print_Area" localSheetId="14">'10 Tunnelbana'!$A$1:$X$31</definedName>
    <definedName name="_xlnm.Print_Area" localSheetId="6">'2 Järnväg'!$A$1:$P$12</definedName>
    <definedName name="_xlnm.Print_Area" localSheetId="8">'4 Järnväg'!$A$1:$X$35</definedName>
    <definedName name="_xlnm.Print_Area" localSheetId="9">'5 Spårväg'!$A$1:$X$19</definedName>
    <definedName name="_xlnm.Print_Area" localSheetId="10">'6 Spårväg'!$A$1:$X$33</definedName>
    <definedName name="_xlnm.Print_Area" localSheetId="11">'7 Spårväg'!$A$1:$X$37</definedName>
    <definedName name="_xlnm.Print_Area" localSheetId="12">'8 Tunnelbana'!$A$1:$X$18</definedName>
    <definedName name="_xlnm.Print_Area" localSheetId="13">'9 Tunnelbana'!$A$1:$X$31</definedName>
    <definedName name="_xlnm.Print_Area" localSheetId="2">'Fakta om statistiken'!$A$1:$C$54</definedName>
    <definedName name="_xlnm.Print_Area" localSheetId="15">'Fig. 2.1'!$A$1:$K$35</definedName>
    <definedName name="_xlnm.Print_Area" localSheetId="16">'Fig. 2.2'!$A$1:$K$28</definedName>
    <definedName name="_xlnm.Print_Area" localSheetId="17">'Fig. 2.3'!$A$1:$K$26</definedName>
    <definedName name="_xlnm.Print_Area" localSheetId="18">'Fig. 2.4'!$A$1:$K$25</definedName>
    <definedName name="_xlnm.Print_Area" localSheetId="19">'Fig. 3.1'!$A$1:$K$35</definedName>
    <definedName name="_xlnm.Print_Area" localSheetId="20">'Fig. 3.2'!$A$1:$K$27</definedName>
    <definedName name="_xlnm.Print_Area" localSheetId="21">'Fig. 3.3'!$A$1:$K$28</definedName>
    <definedName name="_xlnm.Print_Area" localSheetId="25">'Fig. 4.3'!$A$1:$K$26</definedName>
    <definedName name="_xlnm.Print_Area" localSheetId="1">Innehåll_Contents!$A$1:$G$68</definedName>
    <definedName name="_xlnm.Print_Area" localSheetId="0">Titelsida!$A$1:$L$19</definedName>
    <definedName name="_xlnm.Print_Area" localSheetId="4">Översiktstabell!$A$1:$V$61</definedName>
    <definedName name="_xlnm.Print_Titles" localSheetId="9">'5 Spårväg'!$15:$17</definedName>
    <definedName name="_xlnm.Print_Titles" localSheetId="10">'6 Spårväg'!$1:$4</definedName>
    <definedName name="_xlnm.Print_Titles" localSheetId="12">'8 Tunnelbana'!$A:$C</definedName>
    <definedName name="_xlnm.Print_Titles" localSheetId="13">'9 Tunnelbana'!$A:$C</definedName>
    <definedName name="_xlnm.Print_Titles" localSheetId="4">Översiktstabell!$3:$3</definedName>
    <definedName name="Z_03452A04_CA67_46E6_B0A2_BCD750928530_.wvu.Cols" localSheetId="14" hidden="1">'10 Tunnelbana'!$F:$O</definedName>
    <definedName name="Z_03452A04_CA67_46E6_B0A2_BCD750928530_.wvu.Cols" localSheetId="7" hidden="1">'3 Järnväg'!$F:$O</definedName>
    <definedName name="Z_03452A04_CA67_46E6_B0A2_BCD750928530_.wvu.Cols" localSheetId="11" hidden="1">'7 Spårväg'!$F:$O</definedName>
    <definedName name="Z_03452A04_CA67_46E6_B0A2_BCD750928530_.wvu.PrintArea" localSheetId="5" hidden="1">'1 Järnväg'!$A$1:$T$27</definedName>
    <definedName name="Z_03452A04_CA67_46E6_B0A2_BCD750928530_.wvu.PrintArea" localSheetId="14" hidden="1">'10 Tunnelbana'!$A$1:$T$29</definedName>
    <definedName name="Z_03452A04_CA67_46E6_B0A2_BCD750928530_.wvu.PrintArea" localSheetId="6" hidden="1">'2 Järnväg'!$A$1:$M$11</definedName>
    <definedName name="Z_03452A04_CA67_46E6_B0A2_BCD750928530_.wvu.PrintArea" localSheetId="7" hidden="1">'3 Järnväg'!$A$1:$T$32</definedName>
    <definedName name="Z_03452A04_CA67_46E6_B0A2_BCD750928530_.wvu.PrintArea" localSheetId="8" hidden="1">'4 Järnväg'!$A$1:$T$34</definedName>
    <definedName name="Z_03452A04_CA67_46E6_B0A2_BCD750928530_.wvu.PrintArea" localSheetId="9" hidden="1">'5 Spårväg'!$A$1:$T$17</definedName>
    <definedName name="Z_03452A04_CA67_46E6_B0A2_BCD750928530_.wvu.PrintArea" localSheetId="10" hidden="1">'6 Spårväg'!$A$1:$T$31</definedName>
    <definedName name="Z_03452A04_CA67_46E6_B0A2_BCD750928530_.wvu.PrintArea" localSheetId="11" hidden="1">'7 Spårväg'!$A$1:$T$36</definedName>
    <definedName name="Z_03452A04_CA67_46E6_B0A2_BCD750928530_.wvu.PrintArea" localSheetId="12" hidden="1">'8 Tunnelbana'!$A$1:$T$18</definedName>
    <definedName name="Z_03452A04_CA67_46E6_B0A2_BCD750928530_.wvu.PrintArea" localSheetId="13" hidden="1">'9 Tunnelbana'!$A$1:$T$30</definedName>
    <definedName name="Z_03452A04_CA67_46E6_B0A2_BCD750928530_.wvu.PrintArea" localSheetId="2" hidden="1">'Fakta om statistiken'!$A$1:$C$54</definedName>
    <definedName name="Z_03452A04_CA67_46E6_B0A2_BCD750928530_.wvu.PrintArea" localSheetId="1" hidden="1">Innehåll_Contents!$A$1:$G$33</definedName>
    <definedName name="Z_03452A04_CA67_46E6_B0A2_BCD750928530_.wvu.PrintArea" localSheetId="0" hidden="1">Titelsida!$A$1:$L$23</definedName>
    <definedName name="Z_03452A04_CA67_46E6_B0A2_BCD750928530_.wvu.PrintArea" localSheetId="4" hidden="1">Översiktstabell!$A$1:$R$46</definedName>
    <definedName name="Z_03452A04_CA67_46E6_B0A2_BCD750928530_.wvu.PrintTitles" localSheetId="9" hidden="1">'5 Spårväg'!$15:$17</definedName>
    <definedName name="Z_03452A04_CA67_46E6_B0A2_BCD750928530_.wvu.PrintTitles" localSheetId="10" hidden="1">'6 Spårväg'!$1:$4</definedName>
    <definedName name="Z_03452A04_CA67_46E6_B0A2_BCD750928530_.wvu.PrintTitles" localSheetId="12" hidden="1">'8 Tunnelbana'!$A:$C</definedName>
    <definedName name="Z_03452A04_CA67_46E6_B0A2_BCD750928530_.wvu.PrintTitles" localSheetId="13" hidden="1">'9 Tunnelbana'!$A:$C</definedName>
    <definedName name="Z_EA424B0A_06A3_4874_B080_734BBB58792A_.wvu.Cols" localSheetId="14" hidden="1">'10 Tunnelbana'!$F:$O</definedName>
    <definedName name="Z_EA424B0A_06A3_4874_B080_734BBB58792A_.wvu.Cols" localSheetId="11" hidden="1">'7 Spårväg'!$F:$O</definedName>
    <definedName name="Z_EA424B0A_06A3_4874_B080_734BBB58792A_.wvu.PrintArea" localSheetId="5" hidden="1">'1 Järnväg'!$A$1:$T$27</definedName>
    <definedName name="Z_EA424B0A_06A3_4874_B080_734BBB58792A_.wvu.PrintArea" localSheetId="14" hidden="1">'10 Tunnelbana'!$A$1:$T$29</definedName>
    <definedName name="Z_EA424B0A_06A3_4874_B080_734BBB58792A_.wvu.PrintArea" localSheetId="6" hidden="1">'2 Järnväg'!$A$1:$M$11</definedName>
    <definedName name="Z_EA424B0A_06A3_4874_B080_734BBB58792A_.wvu.PrintArea" localSheetId="7" hidden="1">'3 Järnväg'!$A$1:$T$32</definedName>
    <definedName name="Z_EA424B0A_06A3_4874_B080_734BBB58792A_.wvu.PrintArea" localSheetId="8" hidden="1">'4 Järnväg'!$A$1:$T$34</definedName>
    <definedName name="Z_EA424B0A_06A3_4874_B080_734BBB58792A_.wvu.PrintArea" localSheetId="9" hidden="1">'5 Spårväg'!$A$1:$T$17</definedName>
    <definedName name="Z_EA424B0A_06A3_4874_B080_734BBB58792A_.wvu.PrintArea" localSheetId="10" hidden="1">'6 Spårväg'!$A$1:$T$31</definedName>
    <definedName name="Z_EA424B0A_06A3_4874_B080_734BBB58792A_.wvu.PrintArea" localSheetId="11" hidden="1">'7 Spårväg'!$A$1:$T$36</definedName>
    <definedName name="Z_EA424B0A_06A3_4874_B080_734BBB58792A_.wvu.PrintArea" localSheetId="12" hidden="1">'8 Tunnelbana'!$A$1:$T$18</definedName>
    <definedName name="Z_EA424B0A_06A3_4874_B080_734BBB58792A_.wvu.PrintArea" localSheetId="13" hidden="1">'9 Tunnelbana'!$A$1:$T$30</definedName>
    <definedName name="Z_EA424B0A_06A3_4874_B080_734BBB58792A_.wvu.PrintArea" localSheetId="2" hidden="1">'Fakta om statistiken'!$A$1:$C$54</definedName>
    <definedName name="Z_EA424B0A_06A3_4874_B080_734BBB58792A_.wvu.PrintArea" localSheetId="1" hidden="1">Innehåll_Contents!$A$1:$G$33</definedName>
    <definedName name="Z_EA424B0A_06A3_4874_B080_734BBB58792A_.wvu.PrintArea" localSheetId="0" hidden="1">Titelsida!$A$1:$L$23</definedName>
    <definedName name="Z_EA424B0A_06A3_4874_B080_734BBB58792A_.wvu.PrintArea" localSheetId="4" hidden="1">Översiktstabell!$A$1:$R$46</definedName>
    <definedName name="Z_EA424B0A_06A3_4874_B080_734BBB58792A_.wvu.PrintTitles" localSheetId="9" hidden="1">'5 Spårväg'!$15:$17</definedName>
    <definedName name="Z_EA424B0A_06A3_4874_B080_734BBB58792A_.wvu.PrintTitles" localSheetId="10" hidden="1">'6 Spårväg'!$1:$4</definedName>
    <definedName name="Z_EA424B0A_06A3_4874_B080_734BBB58792A_.wvu.PrintTitles" localSheetId="12" hidden="1">'8 Tunnelbana'!$A:$C</definedName>
    <definedName name="Z_EA424B0A_06A3_4874_B080_734BBB58792A_.wvu.PrintTitles" localSheetId="13" hidden="1">'9 Tunnelbana'!$A:$C</definedName>
  </definedNames>
  <calcPr calcId="179021"/>
  <customWorkbookViews>
    <customWorkbookView name="Jan Östlund - Personlig vy" guid="{EA424B0A-06A3-4874-B080-734BBB58792A}" mergeInterval="0" personalView="1" maximized="1" xWindow="-8" yWindow="-8" windowWidth="1696" windowHeight="1026" activeSheetId="27"/>
    <customWorkbookView name="evka02 - Personlig vy" guid="{03452A04-CA67-46E6-B0A2-BCD750928530}" mergeInterval="0" personalView="1" maximized="1" xWindow="1" yWindow="1" windowWidth="1920" windowHeight="1009" activeSheetId="5"/>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1" i="5" l="1"/>
  <c r="E10" i="36" l="1"/>
  <c r="E6" i="12" l="1"/>
  <c r="E7" i="12"/>
  <c r="E8" i="12"/>
  <c r="E9" i="12"/>
  <c r="E10" i="12"/>
  <c r="E14" i="12"/>
  <c r="E15" i="12"/>
  <c r="E16" i="12"/>
  <c r="E17" i="12"/>
  <c r="E18" i="12"/>
  <c r="E19" i="12"/>
  <c r="E23" i="12"/>
  <c r="E24" i="12"/>
  <c r="E25" i="12"/>
  <c r="E5" i="12"/>
  <c r="D23" i="12"/>
  <c r="D17" i="12"/>
  <c r="D14" i="12"/>
  <c r="D8" i="12"/>
  <c r="D5" i="12"/>
  <c r="E15" i="35"/>
  <c r="E16" i="35"/>
  <c r="E17" i="35"/>
  <c r="E18" i="35"/>
  <c r="E19" i="35"/>
  <c r="E23" i="35"/>
  <c r="E24" i="35"/>
  <c r="E25" i="35"/>
  <c r="E14" i="35"/>
  <c r="E10" i="35"/>
  <c r="E9" i="35"/>
  <c r="E8" i="35"/>
  <c r="E7" i="35"/>
  <c r="E6" i="35"/>
  <c r="E5" i="35"/>
  <c r="D23" i="35"/>
  <c r="D17" i="35"/>
  <c r="D14" i="35"/>
  <c r="D8" i="35"/>
  <c r="D5" i="35"/>
  <c r="E6" i="36"/>
  <c r="E7" i="36"/>
  <c r="E8" i="36"/>
  <c r="E9" i="36"/>
  <c r="E11" i="36"/>
  <c r="E5" i="36"/>
  <c r="D11" i="36"/>
  <c r="D9" i="36"/>
  <c r="D8" i="36"/>
  <c r="D6" i="36"/>
  <c r="D5" i="36"/>
  <c r="E18" i="10"/>
  <c r="E19" i="10"/>
  <c r="E20" i="10"/>
  <c r="E21" i="10"/>
  <c r="E22" i="10"/>
  <c r="E23" i="10"/>
  <c r="E27" i="10"/>
  <c r="E28" i="10"/>
  <c r="E29" i="10"/>
  <c r="E30" i="10"/>
  <c r="E17" i="10"/>
  <c r="E13" i="10"/>
  <c r="E12" i="10"/>
  <c r="E11" i="10"/>
  <c r="E10" i="10"/>
  <c r="E9" i="10"/>
  <c r="E8" i="10"/>
  <c r="E7" i="10"/>
  <c r="E6" i="10"/>
  <c r="E5" i="10"/>
  <c r="D28" i="10"/>
  <c r="D20" i="10"/>
  <c r="D17" i="10"/>
  <c r="D11" i="10"/>
  <c r="D8" i="10"/>
  <c r="D5" i="10"/>
  <c r="E6" i="32"/>
  <c r="E7" i="32"/>
  <c r="E8" i="32"/>
  <c r="E9" i="32"/>
  <c r="E10" i="32"/>
  <c r="E11" i="32"/>
  <c r="E12" i="32"/>
  <c r="E13" i="32"/>
  <c r="E14" i="32"/>
  <c r="E15" i="32"/>
  <c r="E16" i="32"/>
  <c r="E17" i="32"/>
  <c r="E18" i="32"/>
  <c r="E19" i="32"/>
  <c r="E20" i="32"/>
  <c r="E21" i="32"/>
  <c r="E22" i="32"/>
  <c r="E26" i="32"/>
  <c r="E27" i="32"/>
  <c r="E28" i="32"/>
  <c r="E5" i="32"/>
  <c r="D26" i="32"/>
  <c r="D20" i="32"/>
  <c r="D17" i="32"/>
  <c r="D13" i="32"/>
  <c r="D12" i="32"/>
  <c r="D11" i="32"/>
  <c r="D8" i="32"/>
  <c r="D5" i="32"/>
  <c r="E6" i="9"/>
  <c r="E7" i="9"/>
  <c r="E9" i="9"/>
  <c r="E10" i="9"/>
  <c r="E11" i="9"/>
  <c r="E13" i="9"/>
  <c r="E5" i="9"/>
  <c r="D13" i="9"/>
  <c r="D11" i="9"/>
  <c r="D10" i="9"/>
  <c r="D9" i="9"/>
  <c r="D7" i="9"/>
  <c r="D6" i="9"/>
  <c r="D5" i="9"/>
  <c r="E30" i="8"/>
  <c r="E29" i="8"/>
  <c r="E28" i="8"/>
  <c r="E27" i="8"/>
  <c r="E23" i="8"/>
  <c r="E22" i="8"/>
  <c r="E21" i="8"/>
  <c r="E20" i="8"/>
  <c r="E19" i="8"/>
  <c r="E18" i="8"/>
  <c r="E14" i="8"/>
  <c r="E13" i="8"/>
  <c r="E12" i="8"/>
  <c r="E11" i="8"/>
  <c r="E10" i="8"/>
  <c r="E9" i="8"/>
  <c r="E8" i="8"/>
  <c r="E7" i="8"/>
  <c r="E6" i="8"/>
  <c r="E5" i="8"/>
  <c r="D28" i="8"/>
  <c r="D21" i="8"/>
  <c r="D18" i="8"/>
  <c r="D12" i="8"/>
  <c r="D9" i="8"/>
  <c r="D5" i="8"/>
  <c r="E26" i="7"/>
  <c r="E27" i="7"/>
  <c r="D11" i="7"/>
  <c r="E6" i="7"/>
  <c r="E7" i="7"/>
  <c r="E8" i="7"/>
  <c r="E9" i="7"/>
  <c r="E10" i="7"/>
  <c r="E11" i="7"/>
  <c r="E12" i="7"/>
  <c r="E13" i="7"/>
  <c r="E14" i="7"/>
  <c r="E15" i="7"/>
  <c r="E16" i="7"/>
  <c r="E17" i="7"/>
  <c r="E18" i="7"/>
  <c r="E19" i="7"/>
  <c r="E20" i="7"/>
  <c r="E21" i="7"/>
  <c r="E22" i="7"/>
  <c r="E28" i="7"/>
  <c r="E5" i="7"/>
  <c r="D26" i="7"/>
  <c r="D20" i="7"/>
  <c r="D17" i="7"/>
  <c r="D8" i="7"/>
  <c r="D5" i="7"/>
  <c r="E6" i="5"/>
  <c r="E25" i="5"/>
  <c r="E24" i="5"/>
  <c r="E23" i="5"/>
  <c r="E22" i="5"/>
  <c r="E21" i="5"/>
  <c r="E20" i="5"/>
  <c r="E18" i="5"/>
  <c r="E17" i="5"/>
  <c r="E16" i="5"/>
  <c r="E12" i="5"/>
  <c r="E10" i="5"/>
  <c r="E9" i="5"/>
  <c r="E8" i="5"/>
  <c r="E7" i="5"/>
  <c r="E5" i="5"/>
  <c r="D9" i="5"/>
  <c r="D10" i="5"/>
  <c r="D12" i="5"/>
  <c r="D16" i="5"/>
  <c r="D17" i="5"/>
  <c r="D18" i="5"/>
  <c r="D20" i="5"/>
  <c r="D23" i="5"/>
  <c r="D7" i="5"/>
  <c r="D6" i="5"/>
  <c r="D5" i="5"/>
  <c r="E5" i="6"/>
  <c r="E4" i="6"/>
  <c r="D5" i="6"/>
  <c r="D4" i="6"/>
  <c r="M57" i="34" l="1"/>
  <c r="N57" i="34"/>
  <c r="O57" i="34"/>
  <c r="P57" i="34"/>
  <c r="Q57" i="34"/>
  <c r="R57" i="34"/>
  <c r="S57" i="34"/>
  <c r="T57" i="34"/>
  <c r="V57" i="34"/>
  <c r="N56" i="34"/>
  <c r="O56" i="34"/>
  <c r="P56" i="34"/>
  <c r="Q56" i="34"/>
  <c r="R56" i="34"/>
  <c r="S56" i="34"/>
  <c r="T56" i="34"/>
  <c r="V56" i="34"/>
  <c r="M56" i="34"/>
  <c r="V52" i="34"/>
  <c r="T52" i="34"/>
  <c r="S52" i="34"/>
  <c r="R52" i="34"/>
  <c r="Q52" i="34"/>
  <c r="P52" i="34"/>
  <c r="O52" i="34"/>
  <c r="N52" i="34"/>
  <c r="M52" i="34"/>
  <c r="S3" i="25"/>
  <c r="S4" i="25"/>
  <c r="S5" i="25"/>
  <c r="S6" i="25"/>
  <c r="S7" i="25"/>
  <c r="S8" i="25"/>
  <c r="S15" i="25"/>
  <c r="R3" i="25"/>
  <c r="R4" i="25"/>
  <c r="R5" i="25"/>
  <c r="R6" i="25"/>
  <c r="R7" i="25"/>
  <c r="R8" i="25"/>
  <c r="R15" i="25"/>
  <c r="S3" i="27"/>
  <c r="S4" i="27"/>
  <c r="S5" i="27"/>
  <c r="S6" i="27"/>
  <c r="S7" i="27"/>
  <c r="S13" i="27"/>
  <c r="S16" i="26"/>
  <c r="S9" i="26"/>
  <c r="S8" i="26"/>
  <c r="S7" i="26"/>
  <c r="S6" i="26"/>
  <c r="S5" i="26"/>
  <c r="S4" i="26"/>
  <c r="S3" i="26"/>
  <c r="R3" i="26"/>
  <c r="R4" i="26"/>
  <c r="R5" i="26"/>
  <c r="R6" i="26"/>
  <c r="R7" i="26"/>
  <c r="R8" i="26"/>
  <c r="R9" i="26"/>
  <c r="R16" i="26"/>
  <c r="C52" i="34" l="1"/>
  <c r="C56" i="34"/>
  <c r="C57" i="34"/>
  <c r="U50" i="34"/>
  <c r="T32" i="34"/>
  <c r="V32" i="34"/>
  <c r="X11" i="5"/>
  <c r="V27" i="34" s="1"/>
  <c r="V11" i="5"/>
  <c r="T27" i="34" s="1"/>
  <c r="V19" i="5"/>
  <c r="T45" i="34" l="1"/>
  <c r="V45" i="34"/>
  <c r="T46" i="34"/>
  <c r="V46" i="34"/>
  <c r="T33" i="34"/>
  <c r="V33" i="34"/>
  <c r="T34" i="34"/>
  <c r="V34" i="34"/>
  <c r="T21" i="34"/>
  <c r="V21" i="34"/>
  <c r="T22" i="34"/>
  <c r="V22" i="34"/>
  <c r="T23" i="34"/>
  <c r="V23" i="34"/>
  <c r="T18" i="34"/>
  <c r="T10" i="34"/>
  <c r="V10" i="34"/>
  <c r="T11" i="34"/>
  <c r="V11" i="34"/>
  <c r="T12" i="34"/>
  <c r="V12" i="34"/>
  <c r="V47" i="34" l="1"/>
  <c r="T47" i="34"/>
  <c r="T24" i="34"/>
  <c r="T35" i="34"/>
  <c r="T13" i="34"/>
  <c r="V13" i="34"/>
  <c r="V24" i="34"/>
  <c r="V58" i="34" s="1"/>
  <c r="V35" i="34"/>
  <c r="V26" i="8"/>
  <c r="V25" i="8"/>
  <c r="V24" i="8"/>
  <c r="R14" i="25" l="1"/>
  <c r="R12" i="25"/>
  <c r="T16" i="34"/>
  <c r="R13" i="25"/>
  <c r="T58" i="34"/>
  <c r="X26" i="10" l="1"/>
  <c r="X25" i="10"/>
  <c r="X24" i="10"/>
  <c r="S13" i="26" l="1"/>
  <c r="V17" i="34"/>
  <c r="S14" i="26"/>
  <c r="S15" i="26"/>
  <c r="V12" i="9" l="1"/>
  <c r="T28" i="34" s="1"/>
  <c r="P6" i="6" l="1"/>
  <c r="B32" i="2" l="1"/>
  <c r="B31" i="2"/>
  <c r="B29" i="2"/>
  <c r="B28" i="2"/>
  <c r="B26" i="2"/>
  <c r="B25" i="2"/>
  <c r="B23" i="2"/>
  <c r="B22" i="2"/>
  <c r="B20" i="2"/>
  <c r="B19" i="2"/>
  <c r="B17" i="2"/>
  <c r="B16" i="2"/>
  <c r="B14" i="2"/>
  <c r="B13" i="2"/>
  <c r="B11" i="2"/>
  <c r="B10" i="2"/>
  <c r="B8" i="2"/>
  <c r="B7" i="2"/>
  <c r="B5" i="2"/>
  <c r="B4" i="2"/>
  <c r="M45" i="34" l="1"/>
  <c r="N45" i="34"/>
  <c r="O45" i="34"/>
  <c r="P45" i="34"/>
  <c r="Q45" i="34"/>
  <c r="R45" i="34"/>
  <c r="S45" i="34"/>
  <c r="M46" i="34"/>
  <c r="N46" i="34"/>
  <c r="O46" i="34"/>
  <c r="P46" i="34"/>
  <c r="Q46" i="34"/>
  <c r="C46" i="34" s="1"/>
  <c r="R46" i="34"/>
  <c r="S46" i="34"/>
  <c r="E47" i="34"/>
  <c r="F47" i="34"/>
  <c r="G47" i="34"/>
  <c r="H47" i="34"/>
  <c r="I47" i="34"/>
  <c r="J47" i="34"/>
  <c r="K47" i="34"/>
  <c r="L47" i="34"/>
  <c r="D47" i="34"/>
  <c r="E34" i="34"/>
  <c r="F34" i="34"/>
  <c r="G34" i="34"/>
  <c r="H34" i="34"/>
  <c r="I34" i="34"/>
  <c r="J34" i="34"/>
  <c r="K34" i="34"/>
  <c r="L34" i="34"/>
  <c r="M34" i="34"/>
  <c r="N34" i="34"/>
  <c r="O34" i="34"/>
  <c r="P34" i="34"/>
  <c r="Q34" i="34"/>
  <c r="C34" i="34" s="1"/>
  <c r="R34" i="34"/>
  <c r="S34" i="34"/>
  <c r="D34" i="34"/>
  <c r="E12" i="34"/>
  <c r="F12" i="34"/>
  <c r="G12" i="34"/>
  <c r="H12" i="34"/>
  <c r="I12" i="34"/>
  <c r="J12" i="34"/>
  <c r="K12" i="34"/>
  <c r="L12" i="34"/>
  <c r="M12" i="34"/>
  <c r="N12" i="34"/>
  <c r="O12" i="34"/>
  <c r="P12" i="34"/>
  <c r="Q12" i="34"/>
  <c r="C12" i="34" s="1"/>
  <c r="R12" i="34"/>
  <c r="S12" i="34"/>
  <c r="D12" i="34"/>
  <c r="C9" i="27"/>
  <c r="D9" i="27"/>
  <c r="E9" i="27"/>
  <c r="F9" i="27"/>
  <c r="G9" i="27"/>
  <c r="H9" i="27"/>
  <c r="I9" i="27"/>
  <c r="J9" i="27"/>
  <c r="C10" i="27"/>
  <c r="D10" i="27"/>
  <c r="E10" i="27"/>
  <c r="F10" i="27"/>
  <c r="G10" i="27"/>
  <c r="H10" i="27"/>
  <c r="I10" i="27"/>
  <c r="J10" i="27"/>
  <c r="B9" i="27"/>
  <c r="B10" i="27"/>
  <c r="B4" i="27"/>
  <c r="C4" i="27"/>
  <c r="D4" i="27"/>
  <c r="E4" i="27"/>
  <c r="F4" i="27"/>
  <c r="G4" i="27"/>
  <c r="H4" i="27"/>
  <c r="I4" i="27"/>
  <c r="J4" i="27"/>
  <c r="K4" i="27"/>
  <c r="L4" i="27"/>
  <c r="M4" i="27"/>
  <c r="N4" i="27"/>
  <c r="O4" i="27"/>
  <c r="P4" i="27"/>
  <c r="Q4" i="27"/>
  <c r="R4" i="27"/>
  <c r="B5" i="27"/>
  <c r="C5" i="27"/>
  <c r="D5" i="27"/>
  <c r="E5" i="27"/>
  <c r="F5" i="27"/>
  <c r="G5" i="27"/>
  <c r="H5" i="27"/>
  <c r="I5" i="27"/>
  <c r="J5" i="27"/>
  <c r="K5" i="27"/>
  <c r="L5" i="27"/>
  <c r="M5" i="27"/>
  <c r="N5" i="27"/>
  <c r="O5" i="27"/>
  <c r="P5" i="27"/>
  <c r="Q5" i="27"/>
  <c r="R5" i="27"/>
  <c r="B6" i="27"/>
  <c r="C6" i="27"/>
  <c r="D6" i="27"/>
  <c r="E6" i="27"/>
  <c r="F6" i="27"/>
  <c r="G6" i="27"/>
  <c r="H6" i="27"/>
  <c r="I6" i="27"/>
  <c r="J6" i="27"/>
  <c r="K6" i="27"/>
  <c r="L6" i="27"/>
  <c r="M6" i="27"/>
  <c r="N6" i="27"/>
  <c r="O6" i="27"/>
  <c r="P6" i="27"/>
  <c r="Q6" i="27"/>
  <c r="R6" i="27"/>
  <c r="B7" i="27"/>
  <c r="C7" i="27"/>
  <c r="D7" i="27"/>
  <c r="E7" i="27"/>
  <c r="F7" i="27"/>
  <c r="G7" i="27"/>
  <c r="H7" i="27"/>
  <c r="I7" i="27"/>
  <c r="J7" i="27"/>
  <c r="K7" i="27"/>
  <c r="L7" i="27"/>
  <c r="M7" i="27"/>
  <c r="N7" i="27"/>
  <c r="O7" i="27"/>
  <c r="P7" i="27"/>
  <c r="Q7" i="27"/>
  <c r="R7" i="27"/>
  <c r="C3" i="27"/>
  <c r="D3" i="27"/>
  <c r="E3" i="27"/>
  <c r="F3" i="27"/>
  <c r="G3" i="27"/>
  <c r="H3" i="27"/>
  <c r="I3" i="27"/>
  <c r="J3" i="27"/>
  <c r="K3" i="27"/>
  <c r="L3" i="27"/>
  <c r="M3" i="27"/>
  <c r="N3" i="27"/>
  <c r="O3" i="27"/>
  <c r="P3" i="27"/>
  <c r="Q3" i="27"/>
  <c r="R3" i="27"/>
  <c r="B3" i="27"/>
  <c r="P47" i="34" l="1"/>
  <c r="C45" i="34"/>
  <c r="B34" i="34"/>
  <c r="B12" i="34"/>
  <c r="S47" i="34"/>
  <c r="O47" i="34"/>
  <c r="R47" i="34"/>
  <c r="N47" i="34"/>
  <c r="Q47" i="34"/>
  <c r="M47" i="34"/>
  <c r="X10" i="36"/>
  <c r="V29" i="34" s="1"/>
  <c r="V10" i="36"/>
  <c r="T29" i="34" s="1"/>
  <c r="T30" i="34" s="1"/>
  <c r="U10" i="36"/>
  <c r="S29" i="34" s="1"/>
  <c r="T10" i="36"/>
  <c r="R29" i="34" s="1"/>
  <c r="S10" i="36"/>
  <c r="R10" i="36"/>
  <c r="Q10" i="36"/>
  <c r="O29" i="34" s="1"/>
  <c r="P10" i="36"/>
  <c r="N29" i="34" s="1"/>
  <c r="O10" i="36"/>
  <c r="M29" i="34" s="1"/>
  <c r="N10" i="36"/>
  <c r="D10" i="36" s="1"/>
  <c r="M10" i="36"/>
  <c r="K29" i="34" s="1"/>
  <c r="L10" i="36"/>
  <c r="J29" i="34" s="1"/>
  <c r="K10" i="36"/>
  <c r="I29" i="34" s="1"/>
  <c r="J10" i="36"/>
  <c r="H29" i="34" s="1"/>
  <c r="I10" i="36"/>
  <c r="G29" i="34" s="1"/>
  <c r="H10" i="36"/>
  <c r="F29" i="34" s="1"/>
  <c r="G10" i="36"/>
  <c r="E29" i="34" s="1"/>
  <c r="F10" i="36"/>
  <c r="D29" i="34" s="1"/>
  <c r="X22" i="35"/>
  <c r="S10" i="27" s="1"/>
  <c r="V22" i="35"/>
  <c r="R10" i="27" s="1"/>
  <c r="U22" i="35"/>
  <c r="Q10" i="27" s="1"/>
  <c r="T22" i="35"/>
  <c r="P10" i="27" s="1"/>
  <c r="S22" i="35"/>
  <c r="R22" i="35"/>
  <c r="N10" i="27" s="1"/>
  <c r="Q22" i="35"/>
  <c r="M10" i="27" s="1"/>
  <c r="P22" i="35"/>
  <c r="L10" i="27" s="1"/>
  <c r="O22" i="35"/>
  <c r="K10" i="27" s="1"/>
  <c r="X21" i="35"/>
  <c r="S9" i="27" s="1"/>
  <c r="V21" i="35"/>
  <c r="R9" i="27" s="1"/>
  <c r="U21" i="35"/>
  <c r="Q9" i="27" s="1"/>
  <c r="T21" i="35"/>
  <c r="P9" i="27" s="1"/>
  <c r="S21" i="35"/>
  <c r="R21" i="35"/>
  <c r="N9" i="27" s="1"/>
  <c r="Q21" i="35"/>
  <c r="M9" i="27" s="1"/>
  <c r="P21" i="35"/>
  <c r="L9" i="27" s="1"/>
  <c r="O21" i="35"/>
  <c r="K9" i="27" s="1"/>
  <c r="X20" i="35"/>
  <c r="V20" i="35"/>
  <c r="T7" i="34" s="1"/>
  <c r="U20" i="35"/>
  <c r="T20" i="35"/>
  <c r="S20" i="35"/>
  <c r="R20" i="35"/>
  <c r="Q20" i="35"/>
  <c r="P20" i="35"/>
  <c r="O20" i="35"/>
  <c r="N20" i="35"/>
  <c r="D20" i="35" s="1"/>
  <c r="M20" i="35"/>
  <c r="L20" i="35"/>
  <c r="K20" i="35"/>
  <c r="J20" i="35"/>
  <c r="I20" i="35"/>
  <c r="H20" i="35"/>
  <c r="G20" i="35"/>
  <c r="F20" i="35"/>
  <c r="E20" i="35" l="1"/>
  <c r="S8" i="27"/>
  <c r="V7" i="34"/>
  <c r="O9" i="27"/>
  <c r="E21" i="35"/>
  <c r="O10" i="27"/>
  <c r="E22" i="35"/>
  <c r="Q29" i="34"/>
  <c r="C29" i="34" s="1"/>
  <c r="C47" i="34"/>
  <c r="B47" i="34"/>
  <c r="L29" i="34"/>
  <c r="P29" i="34"/>
  <c r="H7" i="34"/>
  <c r="F8" i="27"/>
  <c r="N8" i="27"/>
  <c r="P7" i="34"/>
  <c r="G8" i="27"/>
  <c r="I7" i="34"/>
  <c r="O8" i="27"/>
  <c r="Q7" i="34"/>
  <c r="D8" i="27"/>
  <c r="F7" i="34"/>
  <c r="J7" i="34"/>
  <c r="H8" i="27"/>
  <c r="L8" i="27"/>
  <c r="N7" i="34"/>
  <c r="P8" i="27"/>
  <c r="R7" i="34"/>
  <c r="D7" i="34"/>
  <c r="B8" i="27"/>
  <c r="L7" i="34"/>
  <c r="J8" i="27"/>
  <c r="R8" i="27"/>
  <c r="C8" i="27"/>
  <c r="E7" i="34"/>
  <c r="K8" i="27"/>
  <c r="M7" i="34"/>
  <c r="G7" i="34"/>
  <c r="E8" i="27"/>
  <c r="K7" i="34"/>
  <c r="I8" i="27"/>
  <c r="O7" i="34"/>
  <c r="M8" i="27"/>
  <c r="S7" i="34"/>
  <c r="Q8" i="27"/>
  <c r="C7" i="34" l="1"/>
  <c r="B29" i="34"/>
  <c r="B7" i="34"/>
  <c r="X21" i="12"/>
  <c r="X20" i="12"/>
  <c r="X25" i="32"/>
  <c r="S12" i="26" s="1"/>
  <c r="X24" i="32"/>
  <c r="S11" i="26" s="1"/>
  <c r="X23" i="32"/>
  <c r="X12" i="9"/>
  <c r="V28" i="34" s="1"/>
  <c r="V30" i="34" s="1"/>
  <c r="X26" i="8"/>
  <c r="X25" i="8"/>
  <c r="S13" i="25" s="1"/>
  <c r="X24" i="8"/>
  <c r="X25" i="7"/>
  <c r="X24" i="7"/>
  <c r="X23" i="7"/>
  <c r="X19" i="5"/>
  <c r="S10" i="26" l="1"/>
  <c r="V6" i="34"/>
  <c r="V39" i="34"/>
  <c r="S10" i="25"/>
  <c r="S9" i="25"/>
  <c r="V5" i="34"/>
  <c r="V8" i="34" s="1"/>
  <c r="V40" i="34"/>
  <c r="S11" i="25"/>
  <c r="S14" i="25"/>
  <c r="V51" i="34"/>
  <c r="S12" i="25"/>
  <c r="V16" i="34"/>
  <c r="S11" i="27"/>
  <c r="V18" i="34"/>
  <c r="S12" i="27"/>
  <c r="V50" i="34"/>
  <c r="F12" i="9"/>
  <c r="V41" i="34" l="1"/>
  <c r="V19" i="34"/>
  <c r="V53" i="34" l="1"/>
  <c r="S23" i="7"/>
  <c r="T23" i="7"/>
  <c r="U23" i="7"/>
  <c r="D33" i="34" l="1"/>
  <c r="E33" i="34"/>
  <c r="F33" i="34"/>
  <c r="G33" i="34"/>
  <c r="H33" i="34"/>
  <c r="I33" i="34"/>
  <c r="J33" i="34"/>
  <c r="K33" i="34"/>
  <c r="L33" i="34"/>
  <c r="M33" i="34"/>
  <c r="N33" i="34"/>
  <c r="O33" i="34"/>
  <c r="P33" i="34"/>
  <c r="Q33" i="34"/>
  <c r="R33" i="34"/>
  <c r="S33" i="34"/>
  <c r="D28" i="34"/>
  <c r="D32" i="34"/>
  <c r="E32" i="34"/>
  <c r="F32" i="34"/>
  <c r="G32" i="34"/>
  <c r="H32" i="34"/>
  <c r="I32" i="34"/>
  <c r="J32" i="34"/>
  <c r="K32" i="34"/>
  <c r="L32" i="34"/>
  <c r="M32" i="34"/>
  <c r="N32" i="34"/>
  <c r="O32" i="34"/>
  <c r="P32" i="34"/>
  <c r="Q32" i="34"/>
  <c r="R32" i="34"/>
  <c r="S32" i="34"/>
  <c r="C32" i="34" l="1"/>
  <c r="C33" i="34"/>
  <c r="B32" i="34"/>
  <c r="B33" i="34"/>
  <c r="S35" i="34"/>
  <c r="N35" i="34"/>
  <c r="F35" i="34"/>
  <c r="J35" i="34"/>
  <c r="L35" i="34"/>
  <c r="H35" i="34"/>
  <c r="Q35" i="34"/>
  <c r="O35" i="34"/>
  <c r="M35" i="34"/>
  <c r="I35" i="34"/>
  <c r="G35" i="34"/>
  <c r="E35" i="34"/>
  <c r="D35" i="34"/>
  <c r="R35" i="34"/>
  <c r="K35" i="34"/>
  <c r="P35" i="34"/>
  <c r="D23" i="34"/>
  <c r="E23" i="34"/>
  <c r="F23" i="34"/>
  <c r="G23" i="34"/>
  <c r="H23" i="34"/>
  <c r="I23" i="34"/>
  <c r="J23" i="34"/>
  <c r="K23" i="34"/>
  <c r="L23" i="34"/>
  <c r="M23" i="34"/>
  <c r="N23" i="34"/>
  <c r="O23" i="34"/>
  <c r="P23" i="34"/>
  <c r="Q23" i="34"/>
  <c r="R23" i="34"/>
  <c r="S23" i="34"/>
  <c r="D22" i="34"/>
  <c r="E22" i="34"/>
  <c r="F22" i="34"/>
  <c r="G22" i="34"/>
  <c r="H22" i="34"/>
  <c r="I22" i="34"/>
  <c r="J22" i="34"/>
  <c r="K22" i="34"/>
  <c r="L22" i="34"/>
  <c r="M22" i="34"/>
  <c r="N22" i="34"/>
  <c r="O22" i="34"/>
  <c r="P22" i="34"/>
  <c r="Q22" i="34"/>
  <c r="R22" i="34"/>
  <c r="S22" i="34"/>
  <c r="D21" i="34"/>
  <c r="E21" i="34"/>
  <c r="F21" i="34"/>
  <c r="G21" i="34"/>
  <c r="H21" i="34"/>
  <c r="I21" i="34"/>
  <c r="J21" i="34"/>
  <c r="K21" i="34"/>
  <c r="L21" i="34"/>
  <c r="M21" i="34"/>
  <c r="N21" i="34"/>
  <c r="O21" i="34"/>
  <c r="P21" i="34"/>
  <c r="Q21" i="34"/>
  <c r="R21" i="34"/>
  <c r="S21" i="34"/>
  <c r="S24" i="34" s="1"/>
  <c r="S58" i="34" s="1"/>
  <c r="F11" i="5"/>
  <c r="D27" i="34" s="1"/>
  <c r="D10" i="34"/>
  <c r="E10" i="34"/>
  <c r="F10" i="34"/>
  <c r="G10" i="34"/>
  <c r="H10" i="34"/>
  <c r="I10" i="34"/>
  <c r="J10" i="34"/>
  <c r="K10" i="34"/>
  <c r="L10" i="34"/>
  <c r="M10" i="34"/>
  <c r="N10" i="34"/>
  <c r="O10" i="34"/>
  <c r="P10" i="34"/>
  <c r="Q10" i="34"/>
  <c r="R10" i="34"/>
  <c r="S10" i="34"/>
  <c r="D11" i="34"/>
  <c r="E11" i="34"/>
  <c r="F11" i="34"/>
  <c r="G11" i="34"/>
  <c r="H11" i="34"/>
  <c r="I11" i="34"/>
  <c r="J11" i="34"/>
  <c r="K11" i="34"/>
  <c r="L11" i="34"/>
  <c r="M11" i="34"/>
  <c r="N11" i="34"/>
  <c r="O11" i="34"/>
  <c r="P11" i="34"/>
  <c r="Q11" i="34"/>
  <c r="R11" i="34"/>
  <c r="S11" i="34"/>
  <c r="Q5" i="34"/>
  <c r="R5" i="34"/>
  <c r="S5" i="34"/>
  <c r="C21" i="34" l="1"/>
  <c r="C22" i="34"/>
  <c r="C23" i="34"/>
  <c r="B11" i="34"/>
  <c r="C11" i="34"/>
  <c r="C10" i="34"/>
  <c r="C35" i="34"/>
  <c r="B21" i="34"/>
  <c r="B22" i="34"/>
  <c r="B23" i="34"/>
  <c r="B10" i="34"/>
  <c r="B35" i="34"/>
  <c r="D30" i="34"/>
  <c r="S13" i="34"/>
  <c r="R24" i="34"/>
  <c r="R58" i="34" s="1"/>
  <c r="P24" i="34"/>
  <c r="P58" i="34" s="1"/>
  <c r="N24" i="34"/>
  <c r="N58" i="34" s="1"/>
  <c r="L24" i="34"/>
  <c r="J24" i="34"/>
  <c r="J58" i="34" s="1"/>
  <c r="H24" i="34"/>
  <c r="H58" i="34" s="1"/>
  <c r="F24" i="34"/>
  <c r="F58" i="34" s="1"/>
  <c r="Q24" i="34"/>
  <c r="O24" i="34"/>
  <c r="O58" i="34" s="1"/>
  <c r="M24" i="34"/>
  <c r="M58" i="34" s="1"/>
  <c r="I24" i="34"/>
  <c r="I58" i="34" s="1"/>
  <c r="G24" i="34"/>
  <c r="G58" i="34" s="1"/>
  <c r="D24" i="34"/>
  <c r="D58" i="34" s="1"/>
  <c r="E13" i="34"/>
  <c r="I13" i="34"/>
  <c r="M13" i="34"/>
  <c r="R13" i="34"/>
  <c r="P13" i="34"/>
  <c r="N13" i="34"/>
  <c r="L13" i="34"/>
  <c r="J13" i="34"/>
  <c r="H13" i="34"/>
  <c r="F13" i="34"/>
  <c r="E24" i="34"/>
  <c r="E58" i="34" s="1"/>
  <c r="O13" i="34"/>
  <c r="K13" i="34"/>
  <c r="G13" i="34"/>
  <c r="D13" i="34"/>
  <c r="Q13" i="34"/>
  <c r="C13" i="34" s="1"/>
  <c r="K24" i="34"/>
  <c r="K58" i="34" s="1"/>
  <c r="V25" i="7"/>
  <c r="V24" i="7"/>
  <c r="V23" i="7"/>
  <c r="V25" i="32"/>
  <c r="R12" i="26" s="1"/>
  <c r="V24" i="32"/>
  <c r="R11" i="26" s="1"/>
  <c r="V23" i="32"/>
  <c r="V26" i="10"/>
  <c r="V25" i="10"/>
  <c r="V24" i="10"/>
  <c r="R13" i="27"/>
  <c r="R12" i="27"/>
  <c r="O6" i="6"/>
  <c r="R10" i="26" l="1"/>
  <c r="T6" i="34"/>
  <c r="R9" i="25"/>
  <c r="T5" i="34"/>
  <c r="E23" i="7"/>
  <c r="T39" i="34"/>
  <c r="R10" i="25"/>
  <c r="T40" i="34"/>
  <c r="R11" i="25"/>
  <c r="C24" i="34"/>
  <c r="L58" i="34"/>
  <c r="B58" i="34" s="1"/>
  <c r="B24" i="34"/>
  <c r="Q58" i="34"/>
  <c r="C58" i="34" s="1"/>
  <c r="B13" i="34"/>
  <c r="R13" i="26"/>
  <c r="T17" i="34"/>
  <c r="R14" i="26"/>
  <c r="T50" i="34"/>
  <c r="R15" i="26"/>
  <c r="T51" i="34"/>
  <c r="R11" i="27"/>
  <c r="T41" i="34" l="1"/>
  <c r="T8" i="34"/>
  <c r="C5" i="34"/>
  <c r="T19" i="34"/>
  <c r="B11" i="26"/>
  <c r="C11" i="26"/>
  <c r="D11" i="26"/>
  <c r="E11" i="26"/>
  <c r="F11" i="26"/>
  <c r="G11" i="26"/>
  <c r="H11" i="26"/>
  <c r="I11" i="26"/>
  <c r="J11" i="26"/>
  <c r="B12" i="26"/>
  <c r="C12" i="26"/>
  <c r="D12" i="26"/>
  <c r="E12" i="26"/>
  <c r="F12" i="26"/>
  <c r="G12" i="26"/>
  <c r="H12" i="26"/>
  <c r="I12" i="26"/>
  <c r="J12" i="26"/>
  <c r="U25" i="32"/>
  <c r="Q12" i="26" s="1"/>
  <c r="T25" i="32"/>
  <c r="P12" i="26" s="1"/>
  <c r="S25" i="32"/>
  <c r="R25" i="32"/>
  <c r="Q25" i="32"/>
  <c r="M12" i="26" s="1"/>
  <c r="P25" i="32"/>
  <c r="L12" i="26" s="1"/>
  <c r="O25" i="32"/>
  <c r="K12" i="26" s="1"/>
  <c r="U24" i="32"/>
  <c r="Q11" i="26" s="1"/>
  <c r="T24" i="32"/>
  <c r="P11" i="26" s="1"/>
  <c r="S24" i="32"/>
  <c r="R24" i="32"/>
  <c r="N11" i="26" s="1"/>
  <c r="Q24" i="32"/>
  <c r="P24" i="32"/>
  <c r="L11" i="26" s="1"/>
  <c r="O24" i="32"/>
  <c r="K11" i="26" s="1"/>
  <c r="U23" i="32"/>
  <c r="T23" i="32"/>
  <c r="S23" i="32"/>
  <c r="E23" i="32" s="1"/>
  <c r="R23" i="32"/>
  <c r="Q23" i="32"/>
  <c r="P23" i="32"/>
  <c r="N6" i="34" s="1"/>
  <c r="O23" i="32"/>
  <c r="N23" i="32"/>
  <c r="D23" i="32" s="1"/>
  <c r="M23" i="32"/>
  <c r="L23" i="32"/>
  <c r="K23" i="32"/>
  <c r="J23" i="32"/>
  <c r="I23" i="32"/>
  <c r="H23" i="32"/>
  <c r="G23" i="32"/>
  <c r="F23" i="32"/>
  <c r="O11" i="26" l="1"/>
  <c r="E24" i="32"/>
  <c r="O12" i="26"/>
  <c r="E25" i="32"/>
  <c r="T53" i="34"/>
  <c r="R6" i="34"/>
  <c r="H10" i="26"/>
  <c r="J6" i="34"/>
  <c r="E10" i="26"/>
  <c r="G6" i="34"/>
  <c r="I10" i="26"/>
  <c r="K6" i="34"/>
  <c r="M10" i="26"/>
  <c r="O6" i="34"/>
  <c r="Q10" i="26"/>
  <c r="S6" i="34"/>
  <c r="P10" i="26"/>
  <c r="N12" i="26"/>
  <c r="B10" i="26"/>
  <c r="D6" i="34"/>
  <c r="F10" i="26"/>
  <c r="H6" i="34"/>
  <c r="J10" i="26"/>
  <c r="L6" i="34"/>
  <c r="N10" i="26"/>
  <c r="P6" i="34"/>
  <c r="L10" i="26"/>
  <c r="D10" i="26"/>
  <c r="F6" i="34"/>
  <c r="C10" i="26"/>
  <c r="E6" i="34"/>
  <c r="G10" i="26"/>
  <c r="I6" i="34"/>
  <c r="K10" i="26"/>
  <c r="M6" i="34"/>
  <c r="O10" i="26"/>
  <c r="Q6" i="34"/>
  <c r="M11" i="26"/>
  <c r="C6" i="34" l="1"/>
  <c r="B6" i="34"/>
  <c r="U22" i="12" l="1"/>
  <c r="U21" i="12"/>
  <c r="U20" i="12"/>
  <c r="T22" i="12"/>
  <c r="T21" i="12"/>
  <c r="T20" i="12"/>
  <c r="R18" i="34" s="1"/>
  <c r="U26" i="10"/>
  <c r="U25" i="10"/>
  <c r="U24" i="10"/>
  <c r="T26" i="10"/>
  <c r="T25" i="10"/>
  <c r="T24" i="10"/>
  <c r="R17" i="34" s="1"/>
  <c r="U24" i="7"/>
  <c r="S39" i="34" s="1"/>
  <c r="U25" i="7"/>
  <c r="S40" i="34" s="1"/>
  <c r="T25" i="7"/>
  <c r="R40" i="34" s="1"/>
  <c r="T24" i="7"/>
  <c r="R39" i="34" s="1"/>
  <c r="U24" i="8"/>
  <c r="U12" i="9"/>
  <c r="T12" i="9"/>
  <c r="U26" i="8"/>
  <c r="U25" i="8"/>
  <c r="T26" i="8"/>
  <c r="T25" i="8"/>
  <c r="T24" i="8"/>
  <c r="R16" i="34" s="1"/>
  <c r="U19" i="5"/>
  <c r="R41" i="34" l="1"/>
  <c r="S41" i="34"/>
  <c r="S50" i="34"/>
  <c r="R51" i="34"/>
  <c r="S51" i="34"/>
  <c r="R50" i="34"/>
  <c r="R8" i="34"/>
  <c r="R19" i="34"/>
  <c r="R53" i="34" s="1"/>
  <c r="S18" i="34"/>
  <c r="S8" i="34"/>
  <c r="S17" i="34"/>
  <c r="S16" i="34"/>
  <c r="S28" i="34"/>
  <c r="R28" i="34"/>
  <c r="Q6" i="26"/>
  <c r="P6" i="26"/>
  <c r="O6" i="26"/>
  <c r="N6" i="26"/>
  <c r="M6" i="26"/>
  <c r="L6" i="26"/>
  <c r="K6" i="26"/>
  <c r="J6" i="26"/>
  <c r="I6" i="26"/>
  <c r="H6" i="26"/>
  <c r="G6" i="26"/>
  <c r="F6" i="26"/>
  <c r="E6" i="26"/>
  <c r="D6" i="26"/>
  <c r="C6" i="26"/>
  <c r="B6" i="26"/>
  <c r="Q5" i="26"/>
  <c r="P5" i="26"/>
  <c r="O5" i="26"/>
  <c r="N5" i="26"/>
  <c r="M5" i="26"/>
  <c r="L5" i="26"/>
  <c r="K5" i="26"/>
  <c r="J5" i="26"/>
  <c r="I5" i="26"/>
  <c r="H5" i="26"/>
  <c r="G5" i="26"/>
  <c r="F5" i="26"/>
  <c r="E5" i="26"/>
  <c r="D5" i="26"/>
  <c r="C5" i="26"/>
  <c r="B5" i="26"/>
  <c r="S19" i="34" l="1"/>
  <c r="S53" i="34" s="1"/>
  <c r="B7" i="26"/>
  <c r="C7" i="26"/>
  <c r="D7" i="26"/>
  <c r="E7" i="26"/>
  <c r="F7" i="26"/>
  <c r="G7" i="26"/>
  <c r="H7" i="26"/>
  <c r="I7" i="26"/>
  <c r="J7" i="26"/>
  <c r="K7" i="26"/>
  <c r="L7" i="26"/>
  <c r="M7" i="26"/>
  <c r="N7" i="26"/>
  <c r="O7" i="26"/>
  <c r="P7" i="26"/>
  <c r="Q7" i="26"/>
  <c r="B8" i="26"/>
  <c r="C8" i="26"/>
  <c r="D8" i="26"/>
  <c r="E8" i="26"/>
  <c r="F8" i="26"/>
  <c r="G8" i="26"/>
  <c r="H8" i="26"/>
  <c r="I8" i="26"/>
  <c r="J8" i="26"/>
  <c r="K8" i="26"/>
  <c r="L8" i="26"/>
  <c r="M8" i="26"/>
  <c r="N8" i="26"/>
  <c r="O8" i="26"/>
  <c r="P8" i="26"/>
  <c r="Q8" i="26"/>
  <c r="B9" i="26"/>
  <c r="C9" i="26"/>
  <c r="D9" i="26"/>
  <c r="E9" i="26"/>
  <c r="F9" i="26"/>
  <c r="G9" i="26"/>
  <c r="H9" i="26"/>
  <c r="I9" i="26"/>
  <c r="J9" i="26"/>
  <c r="K9" i="26"/>
  <c r="L9" i="26"/>
  <c r="M9" i="26"/>
  <c r="N9" i="26"/>
  <c r="O9" i="26"/>
  <c r="P9" i="26"/>
  <c r="Q9" i="26"/>
  <c r="Q6" i="25"/>
  <c r="P6" i="25"/>
  <c r="O6" i="25"/>
  <c r="N6" i="25"/>
  <c r="M6" i="25"/>
  <c r="L6" i="25"/>
  <c r="K6" i="25"/>
  <c r="J6" i="25"/>
  <c r="I6" i="25"/>
  <c r="H6" i="25"/>
  <c r="G6" i="25"/>
  <c r="F6" i="25"/>
  <c r="E6" i="25"/>
  <c r="D6" i="25"/>
  <c r="C6" i="25"/>
  <c r="B6" i="25"/>
  <c r="B4" i="26" l="1"/>
  <c r="B3" i="26"/>
  <c r="B8" i="25"/>
  <c r="B7" i="25"/>
  <c r="B5" i="25"/>
  <c r="B4" i="25"/>
  <c r="B3" i="25"/>
  <c r="C8" i="25"/>
  <c r="C7" i="25"/>
  <c r="C5" i="25"/>
  <c r="C4" i="25"/>
  <c r="C3" i="25"/>
  <c r="D8" i="25"/>
  <c r="D7" i="25"/>
  <c r="D5" i="25"/>
  <c r="D4" i="25"/>
  <c r="D3" i="25"/>
  <c r="E8" i="25"/>
  <c r="E7" i="25"/>
  <c r="E5" i="25"/>
  <c r="E4" i="25"/>
  <c r="E3" i="25"/>
  <c r="F8" i="25"/>
  <c r="F7" i="25"/>
  <c r="F5" i="25"/>
  <c r="F4" i="25"/>
  <c r="F3" i="25"/>
  <c r="G8" i="25"/>
  <c r="G7" i="25"/>
  <c r="G5" i="25"/>
  <c r="G4" i="25"/>
  <c r="G3" i="25"/>
  <c r="H8" i="25"/>
  <c r="H7" i="25"/>
  <c r="H5" i="25"/>
  <c r="H4" i="25"/>
  <c r="H3" i="25"/>
  <c r="I8" i="25"/>
  <c r="I7" i="25"/>
  <c r="I5" i="25"/>
  <c r="I4" i="25"/>
  <c r="I3" i="25"/>
  <c r="J8" i="25"/>
  <c r="J7" i="25"/>
  <c r="J5" i="25"/>
  <c r="J4" i="25"/>
  <c r="J3" i="25"/>
  <c r="K8" i="25"/>
  <c r="K7" i="25"/>
  <c r="K5" i="25"/>
  <c r="K4" i="25"/>
  <c r="K3" i="25"/>
  <c r="B53" i="2" l="1"/>
  <c r="B68" i="2"/>
  <c r="B65" i="2"/>
  <c r="B62" i="2"/>
  <c r="B59" i="2"/>
  <c r="B56" i="2"/>
  <c r="B50" i="2"/>
  <c r="B47" i="2"/>
  <c r="B44" i="2"/>
  <c r="B41" i="2"/>
  <c r="B49" i="2"/>
  <c r="B38" i="2"/>
  <c r="B35" i="2"/>
  <c r="B67" i="2"/>
  <c r="B64" i="2"/>
  <c r="B61" i="2"/>
  <c r="B58" i="2"/>
  <c r="B55" i="2"/>
  <c r="B52" i="2"/>
  <c r="B46" i="2"/>
  <c r="B43" i="2"/>
  <c r="B40" i="2"/>
  <c r="B37" i="2"/>
  <c r="B34" i="2"/>
  <c r="S24" i="8" l="1"/>
  <c r="R24" i="8"/>
  <c r="Q24" i="8"/>
  <c r="O16" i="34" s="1"/>
  <c r="P24" i="8"/>
  <c r="N16" i="34" s="1"/>
  <c r="O24" i="8"/>
  <c r="M16" i="34" s="1"/>
  <c r="S25" i="8"/>
  <c r="E25" i="8" s="1"/>
  <c r="R25" i="8"/>
  <c r="Q25" i="8"/>
  <c r="P25" i="8"/>
  <c r="O25" i="8"/>
  <c r="S26" i="8"/>
  <c r="E26" i="8" s="1"/>
  <c r="R26" i="8"/>
  <c r="Q26" i="8"/>
  <c r="P26" i="8"/>
  <c r="O26" i="8"/>
  <c r="U11" i="5"/>
  <c r="S27" i="34" s="1"/>
  <c r="Q16" i="34" l="1"/>
  <c r="C16" i="34" s="1"/>
  <c r="E24" i="8"/>
  <c r="S30" i="34"/>
  <c r="P16" i="34"/>
  <c r="Q15" i="25"/>
  <c r="Q14" i="25"/>
  <c r="Q13" i="25"/>
  <c r="Q12" i="25"/>
  <c r="Q4" i="25"/>
  <c r="Q5" i="25"/>
  <c r="Q7" i="25"/>
  <c r="Q8" i="25"/>
  <c r="Q3" i="25"/>
  <c r="Q16" i="26"/>
  <c r="Q4" i="26"/>
  <c r="Q3" i="26"/>
  <c r="N6" i="6" l="1"/>
  <c r="Q13" i="27"/>
  <c r="Q12" i="27"/>
  <c r="Q11" i="27"/>
  <c r="Q15" i="26"/>
  <c r="Q14" i="26"/>
  <c r="Q13" i="26"/>
  <c r="Q11" i="25"/>
  <c r="Q10" i="25"/>
  <c r="Q9" i="25"/>
  <c r="P16" i="26" l="1"/>
  <c r="L4" i="25"/>
  <c r="L5" i="25"/>
  <c r="L7" i="25"/>
  <c r="L8" i="25"/>
  <c r="L3" i="25"/>
  <c r="M4" i="25"/>
  <c r="M5" i="25"/>
  <c r="M7" i="25"/>
  <c r="M8" i="25"/>
  <c r="M3" i="25"/>
  <c r="N4" i="25"/>
  <c r="N5" i="25"/>
  <c r="N7" i="25"/>
  <c r="N8" i="25"/>
  <c r="N3" i="25"/>
  <c r="P4" i="25"/>
  <c r="P5" i="25"/>
  <c r="P7" i="25"/>
  <c r="P8" i="25"/>
  <c r="P3" i="25"/>
  <c r="O8" i="25"/>
  <c r="O7" i="25"/>
  <c r="O5" i="25"/>
  <c r="O4" i="25"/>
  <c r="O3" i="25"/>
  <c r="P4" i="26" l="1"/>
  <c r="P3" i="26"/>
  <c r="P15" i="25"/>
  <c r="O15" i="25"/>
  <c r="F19" i="5"/>
  <c r="G19" i="5"/>
  <c r="H19" i="5"/>
  <c r="I19" i="5"/>
  <c r="J19" i="5"/>
  <c r="K19" i="5"/>
  <c r="L19" i="5"/>
  <c r="M19" i="5"/>
  <c r="N19" i="5"/>
  <c r="O19" i="5"/>
  <c r="P19" i="5"/>
  <c r="Q19" i="5"/>
  <c r="R19" i="5"/>
  <c r="S19" i="5"/>
  <c r="T19" i="5"/>
  <c r="G11" i="5"/>
  <c r="E27" i="34" s="1"/>
  <c r="H11" i="5"/>
  <c r="F27" i="34" s="1"/>
  <c r="I11" i="5"/>
  <c r="G27" i="34" s="1"/>
  <c r="J11" i="5"/>
  <c r="H27" i="34" s="1"/>
  <c r="K11" i="5"/>
  <c r="I27" i="34" s="1"/>
  <c r="L11" i="5"/>
  <c r="J27" i="34" s="1"/>
  <c r="M11" i="5"/>
  <c r="N11" i="5"/>
  <c r="O11" i="5"/>
  <c r="M27" i="34" s="1"/>
  <c r="P11" i="5"/>
  <c r="N27" i="34" s="1"/>
  <c r="Q11" i="5"/>
  <c r="O27" i="34" s="1"/>
  <c r="R11" i="5"/>
  <c r="S11" i="5"/>
  <c r="T11" i="5"/>
  <c r="R27" i="34" s="1"/>
  <c r="M6" i="6"/>
  <c r="L6" i="6"/>
  <c r="E6" i="6" s="1"/>
  <c r="K6" i="6"/>
  <c r="J6" i="6"/>
  <c r="I6" i="6"/>
  <c r="H6" i="6"/>
  <c r="G6" i="6"/>
  <c r="D6" i="6" s="1"/>
  <c r="F23" i="7"/>
  <c r="D41" i="34" s="1"/>
  <c r="G23" i="7"/>
  <c r="E41" i="34" s="1"/>
  <c r="H23" i="7"/>
  <c r="F41" i="34" s="1"/>
  <c r="I23" i="7"/>
  <c r="G41" i="34" s="1"/>
  <c r="J23" i="7"/>
  <c r="H41" i="34" s="1"/>
  <c r="K23" i="7"/>
  <c r="I41" i="34" s="1"/>
  <c r="L23" i="7"/>
  <c r="J41" i="34" s="1"/>
  <c r="M23" i="7"/>
  <c r="K41" i="34" s="1"/>
  <c r="N23" i="7"/>
  <c r="O25" i="7"/>
  <c r="M40" i="34" s="1"/>
  <c r="O24" i="7"/>
  <c r="M39" i="34" s="1"/>
  <c r="O23" i="7"/>
  <c r="P25" i="7"/>
  <c r="N40" i="34" s="1"/>
  <c r="P24" i="7"/>
  <c r="N39" i="34" s="1"/>
  <c r="N41" i="34" s="1"/>
  <c r="P23" i="7"/>
  <c r="Q25" i="7"/>
  <c r="O40" i="34" s="1"/>
  <c r="Q24" i="7"/>
  <c r="O39" i="34" s="1"/>
  <c r="Q23" i="7"/>
  <c r="R25" i="7"/>
  <c r="P40" i="34" s="1"/>
  <c r="R24" i="7"/>
  <c r="P39" i="34" s="1"/>
  <c r="P41" i="34" s="1"/>
  <c r="R23" i="7"/>
  <c r="S25" i="7"/>
  <c r="S24" i="7"/>
  <c r="P11" i="25"/>
  <c r="P10" i="25"/>
  <c r="F24" i="8"/>
  <c r="D16" i="34" s="1"/>
  <c r="G24" i="8"/>
  <c r="E16" i="34" s="1"/>
  <c r="H24" i="8"/>
  <c r="F16" i="34" s="1"/>
  <c r="I24" i="8"/>
  <c r="G16" i="34" s="1"/>
  <c r="J24" i="8"/>
  <c r="H16" i="34" s="1"/>
  <c r="K24" i="8"/>
  <c r="I16" i="34" s="1"/>
  <c r="L24" i="8"/>
  <c r="J16" i="34" s="1"/>
  <c r="M24" i="8"/>
  <c r="N24" i="8"/>
  <c r="O14" i="25"/>
  <c r="P14" i="25"/>
  <c r="P13" i="25"/>
  <c r="G12" i="9"/>
  <c r="H12" i="9"/>
  <c r="I12" i="9"/>
  <c r="J12" i="9"/>
  <c r="K12" i="9"/>
  <c r="L12" i="9"/>
  <c r="M12" i="9"/>
  <c r="N12" i="9"/>
  <c r="O12" i="9"/>
  <c r="P12" i="9"/>
  <c r="Q12" i="9"/>
  <c r="R12" i="9"/>
  <c r="S12" i="9"/>
  <c r="E12" i="9" s="1"/>
  <c r="F24" i="10"/>
  <c r="G24" i="10"/>
  <c r="H24" i="10"/>
  <c r="I24" i="10"/>
  <c r="J24" i="10"/>
  <c r="K24" i="10"/>
  <c r="L24" i="10"/>
  <c r="J17" i="34" s="1"/>
  <c r="M24" i="10"/>
  <c r="N24" i="10"/>
  <c r="O26" i="10"/>
  <c r="M51" i="34" s="1"/>
  <c r="O25" i="10"/>
  <c r="O24" i="10"/>
  <c r="P26" i="10"/>
  <c r="P25" i="10"/>
  <c r="N50" i="34" s="1"/>
  <c r="P24" i="10"/>
  <c r="Q26" i="10"/>
  <c r="Q25" i="10"/>
  <c r="Q24" i="10"/>
  <c r="O17" i="34" s="1"/>
  <c r="R26" i="10"/>
  <c r="R25" i="10"/>
  <c r="R24" i="10"/>
  <c r="S26" i="10"/>
  <c r="S25" i="10"/>
  <c r="E25" i="10" s="1"/>
  <c r="S24" i="10"/>
  <c r="P15" i="26"/>
  <c r="P14" i="26"/>
  <c r="F20" i="12"/>
  <c r="G20" i="12"/>
  <c r="H20" i="12"/>
  <c r="I20" i="12"/>
  <c r="J20" i="12"/>
  <c r="K20" i="12"/>
  <c r="L20" i="12"/>
  <c r="J18" i="34" s="1"/>
  <c r="M20" i="12"/>
  <c r="N20" i="12"/>
  <c r="O22" i="12"/>
  <c r="O21" i="12"/>
  <c r="O20" i="12"/>
  <c r="P22" i="12"/>
  <c r="P21" i="12"/>
  <c r="P20" i="12"/>
  <c r="Q22" i="12"/>
  <c r="Q21" i="12"/>
  <c r="Q20" i="12"/>
  <c r="O18" i="34" s="1"/>
  <c r="R22" i="12"/>
  <c r="R21" i="12"/>
  <c r="R20" i="12"/>
  <c r="S22" i="12"/>
  <c r="E22" i="12" s="1"/>
  <c r="S21" i="12"/>
  <c r="E21" i="12" s="1"/>
  <c r="S20" i="12"/>
  <c r="E20" i="12" s="1"/>
  <c r="P13" i="27"/>
  <c r="P12" i="27"/>
  <c r="D20" i="12" l="1"/>
  <c r="Q51" i="34"/>
  <c r="C51" i="34" s="1"/>
  <c r="E26" i="10"/>
  <c r="D24" i="10"/>
  <c r="Q17" i="34"/>
  <c r="C17" i="34" s="1"/>
  <c r="E24" i="10"/>
  <c r="D12" i="9"/>
  <c r="L16" i="34"/>
  <c r="B16" i="34" s="1"/>
  <c r="D24" i="8"/>
  <c r="M41" i="34"/>
  <c r="E24" i="7"/>
  <c r="Q39" i="34"/>
  <c r="E25" i="7"/>
  <c r="Q40" i="34"/>
  <c r="C40" i="34" s="1"/>
  <c r="O41" i="34"/>
  <c r="L41" i="34"/>
  <c r="D23" i="7"/>
  <c r="Q27" i="34"/>
  <c r="C27" i="34" s="1"/>
  <c r="E11" i="5"/>
  <c r="L27" i="34"/>
  <c r="E19" i="5"/>
  <c r="D19" i="5"/>
  <c r="O50" i="34"/>
  <c r="N51" i="34"/>
  <c r="P50" i="34"/>
  <c r="O51" i="34"/>
  <c r="Q50" i="34"/>
  <c r="C50" i="34" s="1"/>
  <c r="P51" i="34"/>
  <c r="M50" i="34"/>
  <c r="R30" i="34"/>
  <c r="M5" i="34"/>
  <c r="G5" i="34"/>
  <c r="O5" i="34"/>
  <c r="I5" i="34"/>
  <c r="E5" i="34"/>
  <c r="N5" i="34"/>
  <c r="J5" i="34"/>
  <c r="F5" i="34"/>
  <c r="L5" i="34"/>
  <c r="H5" i="34"/>
  <c r="D5" i="34"/>
  <c r="D8" i="34" s="1"/>
  <c r="E18" i="34"/>
  <c r="P18" i="34"/>
  <c r="L18" i="34"/>
  <c r="D18" i="34"/>
  <c r="Q18" i="34"/>
  <c r="C18" i="34" s="1"/>
  <c r="M18" i="34"/>
  <c r="K18" i="34"/>
  <c r="G18" i="34"/>
  <c r="I18" i="34"/>
  <c r="H18" i="34"/>
  <c r="N18" i="34"/>
  <c r="F18" i="34"/>
  <c r="O19" i="34"/>
  <c r="O53" i="34" s="1"/>
  <c r="Q8" i="34"/>
  <c r="C8" i="34" s="1"/>
  <c r="H17" i="34"/>
  <c r="M17" i="34"/>
  <c r="K17" i="34"/>
  <c r="G17" i="34"/>
  <c r="D17" i="34"/>
  <c r="N17" i="34"/>
  <c r="F17" i="34"/>
  <c r="P17" i="34"/>
  <c r="L17" i="34"/>
  <c r="I17" i="34"/>
  <c r="E17" i="34"/>
  <c r="J19" i="34"/>
  <c r="J53" i="34" s="1"/>
  <c r="K16" i="34"/>
  <c r="P27" i="34"/>
  <c r="K27" i="34"/>
  <c r="K5" i="34"/>
  <c r="P5" i="34"/>
  <c r="Q28" i="34"/>
  <c r="C28" i="34" s="1"/>
  <c r="P28" i="34"/>
  <c r="O28" i="34"/>
  <c r="O30" i="34" s="1"/>
  <c r="N28" i="34"/>
  <c r="N30" i="34" s="1"/>
  <c r="M28" i="34"/>
  <c r="M30" i="34" s="1"/>
  <c r="L28" i="34"/>
  <c r="K28" i="34"/>
  <c r="J28" i="34"/>
  <c r="J30" i="34" s="1"/>
  <c r="I28" i="34"/>
  <c r="I30" i="34" s="1"/>
  <c r="H28" i="34"/>
  <c r="H30" i="34" s="1"/>
  <c r="G28" i="34"/>
  <c r="G30" i="34" s="1"/>
  <c r="F28" i="34"/>
  <c r="F30" i="34" s="1"/>
  <c r="E28" i="34"/>
  <c r="E30" i="34" s="1"/>
  <c r="O13" i="26"/>
  <c r="P9" i="25"/>
  <c r="P13" i="26"/>
  <c r="P12" i="25"/>
  <c r="P11" i="27"/>
  <c r="E11" i="27"/>
  <c r="B12" i="27"/>
  <c r="C12" i="27"/>
  <c r="D12" i="27"/>
  <c r="E12" i="27"/>
  <c r="F12" i="27"/>
  <c r="G12" i="27"/>
  <c r="H12" i="27"/>
  <c r="I12" i="27"/>
  <c r="J12" i="27"/>
  <c r="N12" i="27"/>
  <c r="B13" i="27"/>
  <c r="C13" i="27"/>
  <c r="D13" i="27"/>
  <c r="E13" i="27"/>
  <c r="F13" i="27"/>
  <c r="G13" i="27"/>
  <c r="H13" i="27"/>
  <c r="I13" i="27"/>
  <c r="J13" i="27"/>
  <c r="K13" i="27"/>
  <c r="B14" i="26"/>
  <c r="C14" i="26"/>
  <c r="D14" i="26"/>
  <c r="E14" i="26"/>
  <c r="F14" i="26"/>
  <c r="G14" i="26"/>
  <c r="H14" i="26"/>
  <c r="I14" i="26"/>
  <c r="J14" i="26"/>
  <c r="B15" i="26"/>
  <c r="C15" i="26"/>
  <c r="D15" i="26"/>
  <c r="E15" i="26"/>
  <c r="F15" i="26"/>
  <c r="G15" i="26"/>
  <c r="H15" i="26"/>
  <c r="I15" i="26"/>
  <c r="J15" i="26"/>
  <c r="B16" i="26"/>
  <c r="C16" i="26"/>
  <c r="D16" i="26"/>
  <c r="E16" i="26"/>
  <c r="F16" i="26"/>
  <c r="G16" i="26"/>
  <c r="H16" i="26"/>
  <c r="I16" i="26"/>
  <c r="J16" i="26"/>
  <c r="K16" i="26"/>
  <c r="L16" i="26"/>
  <c r="M16" i="26"/>
  <c r="N16" i="26"/>
  <c r="O16" i="26"/>
  <c r="C4" i="26"/>
  <c r="C3" i="26"/>
  <c r="D3" i="26"/>
  <c r="E3" i="26"/>
  <c r="F3" i="26"/>
  <c r="G3" i="26"/>
  <c r="H3" i="26"/>
  <c r="I3" i="26"/>
  <c r="J3" i="26"/>
  <c r="K3" i="26"/>
  <c r="L3" i="26"/>
  <c r="M3" i="26"/>
  <c r="N3" i="26"/>
  <c r="O3" i="26"/>
  <c r="D4" i="26"/>
  <c r="E4" i="26"/>
  <c r="F4" i="26"/>
  <c r="G4" i="26"/>
  <c r="H4" i="26"/>
  <c r="I4" i="26"/>
  <c r="J4" i="26"/>
  <c r="K4" i="26"/>
  <c r="L4" i="26"/>
  <c r="M4" i="26"/>
  <c r="N4" i="26"/>
  <c r="O4" i="26"/>
  <c r="B41" i="34" l="1"/>
  <c r="C39" i="34"/>
  <c r="Q41" i="34"/>
  <c r="C41" i="34" s="1"/>
  <c r="B27" i="34"/>
  <c r="B5" i="34"/>
  <c r="Q30" i="34"/>
  <c r="C30" i="34" s="1"/>
  <c r="B17" i="34"/>
  <c r="Q19" i="34"/>
  <c r="C19" i="34" s="1"/>
  <c r="B18" i="34"/>
  <c r="L30" i="34"/>
  <c r="B28" i="34"/>
  <c r="G8" i="34"/>
  <c r="H8" i="34"/>
  <c r="J8" i="34"/>
  <c r="O8" i="34"/>
  <c r="M8" i="34"/>
  <c r="F8" i="34"/>
  <c r="I8" i="34"/>
  <c r="N8" i="34"/>
  <c r="L8" i="34"/>
  <c r="E8" i="34"/>
  <c r="D19" i="34"/>
  <c r="D53" i="34" s="1"/>
  <c r="F19" i="34"/>
  <c r="F53" i="34" s="1"/>
  <c r="M19" i="34"/>
  <c r="M53" i="34" s="1"/>
  <c r="I19" i="34"/>
  <c r="I53" i="34" s="1"/>
  <c r="E19" i="34"/>
  <c r="E53" i="34" s="1"/>
  <c r="G19" i="34"/>
  <c r="G53" i="34" s="1"/>
  <c r="L19" i="34"/>
  <c r="N19" i="34"/>
  <c r="N53" i="34" s="1"/>
  <c r="H19" i="34"/>
  <c r="H53" i="34" s="1"/>
  <c r="P19" i="34"/>
  <c r="K19" i="34"/>
  <c r="K53" i="34" s="1"/>
  <c r="P8" i="34"/>
  <c r="K8" i="34"/>
  <c r="P30" i="34"/>
  <c r="K30" i="34"/>
  <c r="B10" i="25"/>
  <c r="C10" i="25"/>
  <c r="B11" i="25"/>
  <c r="C11" i="25"/>
  <c r="B13" i="25"/>
  <c r="C13" i="25"/>
  <c r="B14" i="25"/>
  <c r="C14" i="25"/>
  <c r="B15" i="25"/>
  <c r="C15" i="25"/>
  <c r="D13" i="25"/>
  <c r="E13" i="25"/>
  <c r="F13" i="25"/>
  <c r="G13" i="25"/>
  <c r="H13" i="25"/>
  <c r="I13" i="25"/>
  <c r="J13" i="25"/>
  <c r="D14" i="25"/>
  <c r="E14" i="25"/>
  <c r="F14" i="25"/>
  <c r="G14" i="25"/>
  <c r="H14" i="25"/>
  <c r="I14" i="25"/>
  <c r="J14" i="25"/>
  <c r="D15" i="25"/>
  <c r="E15" i="25"/>
  <c r="F15" i="25"/>
  <c r="G15" i="25"/>
  <c r="H15" i="25"/>
  <c r="I15" i="25"/>
  <c r="J15" i="25"/>
  <c r="K15" i="25"/>
  <c r="L15" i="25"/>
  <c r="M15" i="25"/>
  <c r="D10" i="25"/>
  <c r="E10" i="25"/>
  <c r="F10" i="25"/>
  <c r="G10" i="25"/>
  <c r="H10" i="25"/>
  <c r="I10" i="25"/>
  <c r="J10" i="25"/>
  <c r="D11" i="25"/>
  <c r="E11" i="25"/>
  <c r="F11" i="25"/>
  <c r="G11" i="25"/>
  <c r="H11" i="25"/>
  <c r="I11" i="25"/>
  <c r="J11" i="25"/>
  <c r="Q53" i="34" l="1"/>
  <c r="C53" i="34" s="1"/>
  <c r="B30" i="34"/>
  <c r="L53" i="34"/>
  <c r="B19" i="34"/>
  <c r="B8" i="34"/>
  <c r="P53" i="34"/>
  <c r="K13" i="26"/>
  <c r="B53" i="34" l="1"/>
  <c r="N12" i="25"/>
  <c r="M12" i="25"/>
  <c r="R27" i="8" l="1"/>
  <c r="K12" i="25"/>
  <c r="N13" i="25"/>
  <c r="N14" i="25"/>
  <c r="N15" i="25" l="1"/>
  <c r="O13" i="27" l="1"/>
  <c r="O12" i="27"/>
  <c r="N13" i="27"/>
  <c r="M13" i="27"/>
  <c r="M12" i="27"/>
  <c r="L13" i="27"/>
  <c r="L12" i="27"/>
  <c r="K12" i="27"/>
  <c r="O15" i="26"/>
  <c r="O14" i="26"/>
  <c r="N15" i="26"/>
  <c r="N14" i="26"/>
  <c r="M15" i="26"/>
  <c r="M14" i="26"/>
  <c r="L15" i="26"/>
  <c r="L14" i="26"/>
  <c r="K15" i="26"/>
  <c r="K14" i="26"/>
  <c r="O11" i="25"/>
  <c r="O10" i="25"/>
  <c r="N11" i="25"/>
  <c r="N10" i="25"/>
  <c r="M11" i="25"/>
  <c r="M10" i="25"/>
  <c r="L11" i="25"/>
  <c r="L10" i="25"/>
  <c r="K11" i="25"/>
  <c r="K10" i="25"/>
  <c r="O13" i="25"/>
  <c r="M14" i="25"/>
  <c r="M13" i="25"/>
  <c r="L14" i="25"/>
  <c r="L13" i="25"/>
  <c r="K14" i="25"/>
  <c r="K13" i="25"/>
  <c r="O12" i="25"/>
  <c r="L12" i="25"/>
  <c r="J12" i="25"/>
  <c r="I12" i="25"/>
  <c r="H12" i="25"/>
  <c r="G12" i="25"/>
  <c r="F12" i="25"/>
  <c r="E12" i="25"/>
  <c r="D12" i="25"/>
  <c r="E13" i="26" l="1"/>
  <c r="I13" i="26"/>
  <c r="M13" i="26"/>
  <c r="C11" i="27"/>
  <c r="H11" i="27"/>
  <c r="M11" i="27"/>
  <c r="B9" i="25"/>
  <c r="B13" i="26"/>
  <c r="F13" i="26"/>
  <c r="J13" i="26"/>
  <c r="L13" i="26"/>
  <c r="D11" i="27"/>
  <c r="I11" i="27"/>
  <c r="L11" i="27"/>
  <c r="C9" i="25"/>
  <c r="B12" i="25"/>
  <c r="C13" i="26"/>
  <c r="G13" i="26"/>
  <c r="F11" i="27"/>
  <c r="J11" i="27"/>
  <c r="C12" i="25"/>
  <c r="D13" i="26"/>
  <c r="H13" i="26"/>
  <c r="N13" i="26"/>
  <c r="B11" i="27"/>
  <c r="G11" i="27"/>
  <c r="K11" i="27"/>
  <c r="N11" i="27"/>
  <c r="O11" i="27"/>
  <c r="F9" i="25"/>
  <c r="J9" i="25"/>
  <c r="N9" i="25"/>
  <c r="G9" i="25"/>
  <c r="K9" i="25"/>
  <c r="O9" i="25"/>
  <c r="D9" i="25"/>
  <c r="H9" i="25"/>
  <c r="L9" i="25"/>
  <c r="E9" i="25"/>
  <c r="I9" i="25"/>
  <c r="M9" i="25"/>
</calcChain>
</file>

<file path=xl/sharedStrings.xml><?xml version="1.0" encoding="utf-8"?>
<sst xmlns="http://schemas.openxmlformats.org/spreadsheetml/2006/main" count="2904" uniqueCount="359">
  <si>
    <t>Avlidna</t>
  </si>
  <si>
    <t>Allvarligt skadade</t>
  </si>
  <si>
    <t>–</t>
  </si>
  <si>
    <t>..</t>
  </si>
  <si>
    <t>Tabell 1: Olyckshändelser och självmordshändelser vid järnvägsdrift</t>
  </si>
  <si>
    <t>Tabell 6: Avlidna vid spårvägsdrift</t>
  </si>
  <si>
    <t>Tabell 5: Olyckshändelser och självmordshändelser vid spårvägsdrift</t>
  </si>
  <si>
    <t>Tabell 8: Olyckshändelser och självmordshändelser vid tunnelbanedrift</t>
  </si>
  <si>
    <t>Tabell 9: Avlidna vid tunnelbanedrift</t>
  </si>
  <si>
    <t>Tabell 10: Allvarligt skadade vid tunnelbanedrift</t>
  </si>
  <si>
    <r>
      <t xml:space="preserve">   – därav kvinnor – </t>
    </r>
    <r>
      <rPr>
        <i/>
        <sz val="8"/>
        <rFont val="Arial"/>
        <family val="2"/>
      </rPr>
      <t>of which women</t>
    </r>
  </si>
  <si>
    <r>
      <t xml:space="preserve">   – därav män – </t>
    </r>
    <r>
      <rPr>
        <i/>
        <sz val="8"/>
        <rFont val="Arial"/>
        <family val="2"/>
      </rPr>
      <t>of which men</t>
    </r>
  </si>
  <si>
    <r>
      <t xml:space="preserve">Tunnelbaneanställda – </t>
    </r>
    <r>
      <rPr>
        <i/>
        <sz val="8"/>
        <rFont val="Arial"/>
        <family val="2"/>
      </rPr>
      <t>Metro employees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</si>
  <si>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metro premises</t>
    </r>
  </si>
  <si>
    <r>
      <t xml:space="preserve">Övriga – </t>
    </r>
    <r>
      <rPr>
        <i/>
        <sz val="8"/>
        <rFont val="Arial"/>
        <family val="2"/>
      </rPr>
      <t>Other persons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</si>
  <si>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railway  premises</t>
    </r>
  </si>
  <si>
    <r>
      <t>– personbilar, lastbilar och bussar –</t>
    </r>
    <r>
      <rPr>
        <i/>
        <sz val="8"/>
        <rFont val="Arial"/>
        <family val="2"/>
      </rPr>
      <t xml:space="preserve"> cars, trucks and buses</t>
    </r>
  </si>
  <si>
    <r>
      <t xml:space="preserve">Urspårningar vid tågrörelse – </t>
    </r>
    <r>
      <rPr>
        <i/>
        <sz val="8"/>
        <rFont val="Arial"/>
        <family val="2"/>
      </rPr>
      <t>Derailments of trains in motion</t>
    </r>
  </si>
  <si>
    <r>
      <t xml:space="preserve">Sammanstötningar vid tågrörelse – </t>
    </r>
    <r>
      <rPr>
        <i/>
        <sz val="8"/>
        <rFont val="Arial"/>
        <family val="2"/>
      </rPr>
      <t>Collisions of trains in motion</t>
    </r>
  </si>
  <si>
    <r>
      <t xml:space="preserve">Kollisioner vid vägkorsning i plan – </t>
    </r>
    <r>
      <rPr>
        <i/>
        <sz val="8"/>
        <rFont val="Arial"/>
        <family val="2"/>
      </rPr>
      <t>Collisions at level crossings</t>
    </r>
  </si>
  <si>
    <r>
      <t xml:space="preserve">Andra olyckshändelser – </t>
    </r>
    <r>
      <rPr>
        <i/>
        <sz val="8"/>
        <rFont val="Arial"/>
        <family val="2"/>
      </rPr>
      <t>Other accidents</t>
    </r>
  </si>
  <si>
    <r>
      <t xml:space="preserve">Specifikation av kollisioner vid vägkorsningar i plan – </t>
    </r>
    <r>
      <rPr>
        <b/>
        <i/>
        <sz val="8"/>
        <rFont val="Arial"/>
        <family val="2"/>
      </rPr>
      <t>Specification of collisions at level crossings</t>
    </r>
  </si>
  <si>
    <r>
      <t xml:space="preserve">Kollisioner med: – </t>
    </r>
    <r>
      <rPr>
        <i/>
        <sz val="8"/>
        <rFont val="Arial"/>
        <family val="2"/>
      </rPr>
      <t>Collisions with:</t>
    </r>
  </si>
  <si>
    <r>
      <t xml:space="preserve">– övriga motorfordon – </t>
    </r>
    <r>
      <rPr>
        <i/>
        <sz val="8"/>
        <rFont val="Arial"/>
        <family val="2"/>
      </rPr>
      <t>other motor vehicles</t>
    </r>
  </si>
  <si>
    <r>
      <t xml:space="preserve">– fordon utan motor och fotgängare – </t>
    </r>
    <r>
      <rPr>
        <i/>
        <sz val="8"/>
        <rFont val="Arial"/>
        <family val="2"/>
      </rPr>
      <t>non-motor vehicles and persons crossing the line on foot</t>
    </r>
  </si>
  <si>
    <r>
      <t xml:space="preserve">Övriga– </t>
    </r>
    <r>
      <rPr>
        <i/>
        <sz val="8"/>
        <rFont val="Arial"/>
        <family val="2"/>
      </rPr>
      <t>Other persons</t>
    </r>
  </si>
  <si>
    <r>
      <t xml:space="preserve">Spårvägsanställda – </t>
    </r>
    <r>
      <rPr>
        <i/>
        <sz val="8"/>
        <rFont val="Arial"/>
        <family val="2"/>
      </rPr>
      <t>Tram employees</t>
    </r>
  </si>
  <si>
    <r>
      <t xml:space="preserve">Plankorsningstrafikanter – </t>
    </r>
    <r>
      <rPr>
        <i/>
        <sz val="8"/>
        <rFont val="Arial"/>
        <family val="2"/>
      </rPr>
      <t>Level crossing users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</si>
  <si>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tramway premises</t>
    </r>
  </si>
  <si>
    <r>
      <t xml:space="preserve">Vägtrafikolyckor – </t>
    </r>
    <r>
      <rPr>
        <i/>
        <sz val="8"/>
        <rFont val="Arial"/>
        <family val="2"/>
      </rPr>
      <t>Road accidents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</si>
  <si>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tramway  premises</t>
    </r>
  </si>
  <si>
    <r>
      <t xml:space="preserve">Järnvägsanställda – </t>
    </r>
    <r>
      <rPr>
        <i/>
        <sz val="8"/>
        <rFont val="Arial"/>
        <family val="2"/>
      </rPr>
      <t>Railway employees</t>
    </r>
  </si>
  <si>
    <t>Innehåll/Contents</t>
  </si>
  <si>
    <t>Tabell 3: Avlidna vid järnvägsdrift</t>
  </si>
  <si>
    <t>Tabell 4: Allvarligt skadade vid järnvägsdrift</t>
  </si>
  <si>
    <t>Tabell 2: Olyckshändelser och tillbud vid järnvägsdrift med farligt gods</t>
  </si>
  <si>
    <r>
      <t xml:space="preserve">Utan utsläpp av farligt gods – </t>
    </r>
    <r>
      <rPr>
        <i/>
        <sz val="8"/>
        <rFont val="Arial"/>
        <family val="2"/>
      </rPr>
      <t>not releasing dangerous goods</t>
    </r>
  </si>
  <si>
    <r>
      <t xml:space="preserve">Med utsläpp av farligt gods – </t>
    </r>
    <r>
      <rPr>
        <i/>
        <sz val="8"/>
        <rFont val="Arial"/>
        <family val="2"/>
      </rPr>
      <t>releasing dangerous goods</t>
    </r>
  </si>
  <si>
    <r>
      <t xml:space="preserve">Summa – </t>
    </r>
    <r>
      <rPr>
        <b/>
        <i/>
        <sz val="8"/>
        <rFont val="Arial"/>
        <family val="2"/>
      </rPr>
      <t>Total</t>
    </r>
  </si>
  <si>
    <r>
      <t xml:space="preserve"> Självmord – </t>
    </r>
    <r>
      <rPr>
        <b/>
        <i/>
        <sz val="8"/>
        <rFont val="Arial"/>
        <family val="2"/>
      </rPr>
      <t>Suicides</t>
    </r>
  </si>
  <si>
    <r>
      <t xml:space="preserve">Självmord – </t>
    </r>
    <r>
      <rPr>
        <b/>
        <i/>
        <sz val="8"/>
        <rFont val="Arial"/>
        <family val="2"/>
      </rPr>
      <t>Suicides</t>
    </r>
  </si>
  <si>
    <t>Tabell 7: Allvarligt skadade vid spårvägsdrift</t>
  </si>
  <si>
    <r>
      <t>Olyckshändelser efter kategori – Accidents by c</t>
    </r>
    <r>
      <rPr>
        <b/>
        <i/>
        <sz val="8"/>
        <rFont val="Arial"/>
        <family val="2"/>
      </rPr>
      <t>ategory</t>
    </r>
  </si>
  <si>
    <r>
      <t xml:space="preserve">Urspårningar och kollisioner vid växling – </t>
    </r>
    <r>
      <rPr>
        <i/>
        <sz val="8"/>
        <rFont val="Arial"/>
        <family val="2"/>
      </rPr>
      <t>Derailments and collisions when shunting</t>
    </r>
  </si>
  <si>
    <r>
      <t xml:space="preserve">   – därav kvinnor – </t>
    </r>
    <r>
      <rPr>
        <b/>
        <i/>
        <sz val="8"/>
        <rFont val="Arial"/>
        <family val="2"/>
      </rPr>
      <t>of which women</t>
    </r>
  </si>
  <si>
    <r>
      <t xml:space="preserve">   – därav män – </t>
    </r>
    <r>
      <rPr>
        <b/>
        <i/>
        <sz val="8"/>
        <rFont val="Arial"/>
        <family val="2"/>
      </rPr>
      <t>of which men</t>
    </r>
  </si>
  <si>
    <r>
      <t xml:space="preserve">– avlidna vid dessa händelser – </t>
    </r>
    <r>
      <rPr>
        <i/>
        <sz val="8"/>
        <rFont val="Arial"/>
        <family val="2"/>
      </rPr>
      <t>fatalities at these cases</t>
    </r>
  </si>
  <si>
    <r>
      <t xml:space="preserve">– allvarligt skadade vid dessa händelser – </t>
    </r>
    <r>
      <rPr>
        <i/>
        <sz val="8"/>
        <rFont val="Arial"/>
        <family val="2"/>
      </rPr>
      <t>seriously injured at these cases</t>
    </r>
  </si>
  <si>
    <t xml:space="preserve">   – därav okänt kön – of which unknown sex</t>
  </si>
  <si>
    <r>
      <t xml:space="preserve">   – därav okänt kön – </t>
    </r>
    <r>
      <rPr>
        <i/>
        <sz val="8"/>
        <rFont val="Arial"/>
        <family val="2"/>
      </rPr>
      <t>of which unknown sex</t>
    </r>
  </si>
  <si>
    <t>kvinnor</t>
  </si>
  <si>
    <t>män</t>
  </si>
  <si>
    <r>
      <t xml:space="preserve">   – därav okänt kön – </t>
    </r>
    <r>
      <rPr>
        <b/>
        <i/>
        <sz val="8"/>
        <rFont val="Arial"/>
        <family val="2"/>
      </rPr>
      <t>of which unknown sex</t>
    </r>
  </si>
  <si>
    <t>kön okänt</t>
  </si>
  <si>
    <t>Olyckshändelser efter kategori</t>
  </si>
  <si>
    <t xml:space="preserve">Urspårningar vid tågrörelse </t>
  </si>
  <si>
    <t xml:space="preserve">Sammanstötningar vid tågrörelse </t>
  </si>
  <si>
    <t>Kollisioner vid vägkorsning i plan</t>
  </si>
  <si>
    <t>Andra olyckshändelser</t>
  </si>
  <si>
    <t>Vägtrafikolyckor</t>
  </si>
  <si>
    <t>Sammanstötningar vid tågrörelse</t>
  </si>
  <si>
    <t>Urspårningar vid tågrörelse</t>
  </si>
  <si>
    <t xml:space="preserve">Allvarligt skadade </t>
  </si>
  <si>
    <r>
      <t xml:space="preserve">Olyckshändelser efter kategori – </t>
    </r>
    <r>
      <rPr>
        <b/>
        <i/>
        <sz val="8"/>
        <rFont val="Arial"/>
        <family val="2"/>
      </rPr>
      <t>Accidents by category</t>
    </r>
  </si>
  <si>
    <t>Allvarlig personskada</t>
  </si>
  <si>
    <t>fram till år 2006</t>
  </si>
  <si>
    <t>från år 2007</t>
  </si>
  <si>
    <t>Personskada till följd av olyckan, vilken medförde mer än två veckors sjukskrivning.</t>
  </si>
  <si>
    <t>Personskada till följd av olyckan, vilken medförde mer än 24 timmars sjukhusvård.</t>
  </si>
  <si>
    <t>Allvarlig materiell skada</t>
  </si>
  <si>
    <t>Skada på egendom och miljö värderad till mer än 10 000 € eller 100 000 SEK.</t>
  </si>
  <si>
    <t>Allvarlig försening</t>
  </si>
  <si>
    <t>Försening räcker inte i sig för att händelsen ska bedömas som allvarlig.</t>
  </si>
  <si>
    <t>Totalt stopp i trafiken i sex timmar eller mer.</t>
  </si>
  <si>
    <t>I den här tabellen redovisas olyckor och tillbud vid lastning, fyllning, transport eller lossning av farligt gods. Farligt gods är ett samlingsbegrepp för ämnen och föremål som har sådana farliga egenskaper att de kan orsaka skador på människor, miljö eller egendom, om de inte hanteras rätt under en transport.</t>
  </si>
  <si>
    <t>Händelser med fordon i rörelse kan redovisas i både tabell 1 och tabell 2.</t>
  </si>
  <si>
    <t>Sedan 2007 omfattar statistiken olyckor och tillbud som är rapporteringspliktiga och rapporteras till Myndigheten för samhällsskydd och beredskap (MSB) enligt RID, Regulations concerning the International Carriage of Dangerous Goods by Rail, som är en bilaga till Convention concerning International Carriage by Rail (COTIF). Se vidare på http://www.otif.org/.</t>
  </si>
  <si>
    <t>En olycka är rapporteringspliktig då farligt gods släppts ut eller en personskada eller annan skada skett som står i direkt samband med det transporterade godset. Mindre utsläpp av vissa ämnen är undantagna från rapportering, om utsläppet inte orsakar väsentlig skada på material eller miljö, enligt närmare specifikation i författningen.</t>
  </si>
  <si>
    <t>Ett tillbud är rapporteringspliktigt då det funnits direkt fara för utflöde av rapporteringspliktig mängd farligt gods. I regel gäller detta när inneslutningen på grund av skador inte längre är lämplig för den efterföljande transporten eller av andra skäl inte är tillräckligt säker.</t>
  </si>
  <si>
    <t>Definitioner</t>
  </si>
  <si>
    <t>Se vidare i MSBFS 2015:2, särskilt sektion 1.8.5, https://www.msb.se/externdata/rs/66703878-b6b0-4498-a03b-ccfddb5c7bd7.pdf</t>
  </si>
  <si>
    <t>Urval</t>
  </si>
  <si>
    <t>Ramtäckning</t>
  </si>
  <si>
    <t>En viss under- eller övertäckning kan förekomma om en uppgiftslämnares bedömning om en skada är allvarlig eller inte blivit felaktig.</t>
  </si>
  <si>
    <t>Mätning</t>
  </si>
  <si>
    <t>Svarsbortfall</t>
  </si>
  <si>
    <t>Bearbetning</t>
  </si>
  <si>
    <t>Fakta om statistiken</t>
  </si>
  <si>
    <t>Syfte och historik</t>
  </si>
  <si>
    <t>Tillförlitlighet totalt</t>
  </si>
  <si>
    <t>Osäkerhetskällor</t>
  </si>
  <si>
    <t>Samanvändbarhet med annan statistik</t>
  </si>
  <si>
    <t>Syftet med undersökningen är att belysa utvecklingen av olycks- och självmordshändelser vid järnvägs-, spårvägs- och tunnelbanedrift.</t>
  </si>
  <si>
    <t>Uppläggning och genomförande</t>
  </si>
  <si>
    <t>Uppgifterna om händelser som rör farligt gods följs upp genom ett samarbete med Myndigheten för samhällsskydd och beredskap (MSB). När det gäller olyckor vid transport farligt gods är det MSB som har ansvar för regler som syftar till att förebygga, hindra och begränsa skador som orsakas av transporter med farligt gods på väg och järnväg. MSB gör den slutliga bedömningen om vilka olyckor eller tillbud till olyckor som uppfyller kraven för att ingå i statistiken eftersom de är ansvarig myndighet för reglerna inom området. Ibland tillkommer då händelser som inte anmälts till Transportstyrelsen.</t>
  </si>
  <si>
    <t xml:space="preserve">Trafikanalys och Transportstyrelsen bedömer att medveten underrapportering av olyckshändelser är försumbar. Omedveten underrapportering kan förekomma till följd av att uppgiftslämnare underskattar hur allvarlig en händelse är. Rapporteringen av tillbud till Myndigheten för samhällsskydd och beredskap kan präglas av viss underrapportering från verksamhetsutövarna, även om detta är svårt att peka på. </t>
  </si>
  <si>
    <t>Vid bearbetning och sammanställning kan det uppstå missförstånd eller felaktigheter. Statistiken tas ut genom filtreringar mot databasen där händelserna finns registrerade. Metoderna som används i denna totalundersökning är dock enkla med få arbetsmoment vilket håller nere risken för fel i hanteringen. Endast summeringar görs av händelser som uppfyller kriterierna för statistikens variabler. Resultaten av filtreringarna läggs över i tabellerna som ska publiceras. Uppgifterna kontrolleras i flera steg för att minska risken för bestående felaktigheter.</t>
  </si>
  <si>
    <t>Jämförbarhet över tiden</t>
  </si>
  <si>
    <t>Jämförbarhet mellan grupper</t>
  </si>
  <si>
    <t>Sverige följer samma EU-förordning som EU:s övriga medlemsländer. Detta innebär att denna undersöknings resultat går att jämföra med övriga medlemsländers. De uppgifter som Eurostat efterfrågar enligt förordningen presenteras för varje medlemsland i Eurostats publikationer.</t>
  </si>
  <si>
    <t>Rad 1–3: Med passagerare avses personer som reser med tåg och som inte ingår i tågets personal, även de som stiger på eller av ett tåg. Olyckor vid på- eller avstigning redovisas dock endast om fordonet varit i rörelse vid olyckan.</t>
  </si>
  <si>
    <t>Rad 22–24: Anger antalet avlidna passagerare per tio miljoner passagerare respektive per en miljard personkilometer (summan av alla resors längd).</t>
  </si>
  <si>
    <t>Rad 1–4: Med passagerare avses personer som reser med tåg och som inte ingår i tågets personal, även de som stiger på eller av ett tåg. Olyckor vid på- eller avstigning redovisas dock endast om fordonet varit i rörelse vid olyckan.</t>
  </si>
  <si>
    <t>Rad 1–3: Med passagerare avses personer som reser med spårvagn och som inte ingår i spårvagnens personal, även de som stiger på eller av en spårvagn. Olyckor vid på- eller avstigning redovisas dock endast om fordonet varit i rörelse vid olyckan.</t>
  </si>
  <si>
    <t>Rad 1–3: Med passagerare avses personer som reser med tunnelbana och som inte ingår i tågets personal, även de som stiger på eller av ett tunnelbanefordon. Olyckor vid på- eller avstigning redovisas dock endast om fordonet varit i rörelse vid olyckan.</t>
  </si>
  <si>
    <r>
      <t xml:space="preserve">Passagerare – </t>
    </r>
    <r>
      <rPr>
        <i/>
        <sz val="8"/>
        <rFont val="Arial"/>
        <family val="2"/>
      </rPr>
      <t>Passengers</t>
    </r>
  </si>
  <si>
    <t>Rad 2: Med sammanstötning avses dels kollision mellan ett tåg och ett järnvägsfordon (tågkollision), dels påkörning där ett tåg kör på ett föremål (förutom föremål som tappats av en vägtrafikant på en plankorsning) (tågpåkörning). Med tågrörelse avses rörelse med järnvägsfordon mellan två bevakade stationer.</t>
  </si>
  <si>
    <t>Rad 3: Med kollision vid vägkorsning i plan avses en olycka på en plankorsning, vid tågrörelse eller spärrfärd, med inblandning av minst ett vägtrafikfordon, inklusive cykel, eller minst en gående eller ett föremål som tappats av en vägtrafikant.</t>
  </si>
  <si>
    <t>Rad 1–3: Med farligt gods menas här ämnen och föremål vars transport enligt RID är antingen förbjuden eller tillåten endast under vissa angivna villkor.</t>
  </si>
  <si>
    <t>Rad 1: Med urspårning avses en olycka där minst ett hjul på en spårvagn lämnar rälsen. Med tågrörelse avses rörelse med spårvägsfordon mellan två hållplatser.</t>
  </si>
  <si>
    <t>Rad 2: Med sammanstötning avses dels kollision mellan en spårvagn och en annan spårvagn (tågkollision), dels påkörning där en spårvagn kör på ett föremål (förutom föremål som tappats av en vägtrafikant på en plankorsning) (tågpåkörning). Med tågrörelse avses rörelse med spårvägsfordon mellan två hållplatser.</t>
  </si>
  <si>
    <t>Rad 19–21: Utöver dem som förolyckats vid olyckshändelser och som anges i rad 1–18, anges här antalet personer som avlidit när det finns underlag som styrker att händelsen orsakats av självmord.</t>
  </si>
  <si>
    <t>Rad 2: Med sammanstötning avses dels kollision mellan ett tåg och tunnelbanefordon (tågkollision), dels påkörning där ett tåg kör på ett föremål (tågpåkörning). Med tågrörelse avses rörelse med tunnelbanefordon mellan tunnelbanestationer.</t>
  </si>
  <si>
    <r>
      <t xml:space="preserve">Personolyckor orsakade av rullande materiel i rörelse – </t>
    </r>
    <r>
      <rPr>
        <i/>
        <sz val="8"/>
        <rFont val="Arial"/>
        <family val="2"/>
      </rPr>
      <t>Accidents to persons involving rolling stock in motion</t>
    </r>
  </si>
  <si>
    <r>
      <t xml:space="preserve">Personer på plattform – </t>
    </r>
    <r>
      <rPr>
        <i/>
        <sz val="8"/>
        <rFont val="Arial"/>
        <family val="2"/>
      </rPr>
      <t>Persons at a plattform</t>
    </r>
  </si>
  <si>
    <t>Kontaktpersoner:</t>
  </si>
  <si>
    <t>giving lower values for Other accidents.</t>
  </si>
  <si>
    <t>Personolyckor orsakade av rullande materiel i rörelse (2014–)</t>
  </si>
  <si>
    <t>Urspårningar och kollisioner vid växling (2007–)</t>
  </si>
  <si>
    <t>Urspårningar och kollisioner vid växling  (2007–)</t>
  </si>
  <si>
    <r>
      <t xml:space="preserve">I materialet följs tre typer av trafikverksamhet upp, vilka i vissa fall redovisas separat. Med </t>
    </r>
    <r>
      <rPr>
        <i/>
        <sz val="9.5"/>
        <rFont val="Arial"/>
        <family val="2"/>
      </rPr>
      <t>tågrörelse/tågfärd</t>
    </r>
    <r>
      <rPr>
        <sz val="9.5"/>
        <rFont val="Arial"/>
        <family val="2"/>
      </rPr>
      <t xml:space="preserve"> avses den trafikverksamhet som normalt uppfattas som tågtrafik, och som utförs för att framföra spårfordon från bland annat en driftplats till en annan. I statistiken kan även olyckor vid spärrfärd och växling ingå, om de lett till de konsekvenser som definitionen anger för en olycka med spårfordon i rörelse. Med </t>
    </r>
    <r>
      <rPr>
        <i/>
        <sz val="9.5"/>
        <rFont val="Arial"/>
        <family val="2"/>
      </rPr>
      <t>spärrfärd</t>
    </r>
    <r>
      <rPr>
        <sz val="9.5"/>
        <rFont val="Arial"/>
        <family val="2"/>
      </rPr>
      <t xml:space="preserve"> avses trafikverksamhet för rörelser med spårfordon på en avspärrad bevakningssträcka, främst för underhåll eller transport av spårfordon. Med </t>
    </r>
    <r>
      <rPr>
        <i/>
        <sz val="9.5"/>
        <rFont val="Arial"/>
        <family val="2"/>
      </rPr>
      <t>växling</t>
    </r>
    <r>
      <rPr>
        <sz val="9.5"/>
        <rFont val="Arial"/>
        <family val="2"/>
      </rPr>
      <t xml:space="preserve"> avses trafikverksamhet för att förflytta spårfordon, exempelvis på en bangård för att rangera om vagnar i inkommande tåg till nya avgående tåg.</t>
    </r>
  </si>
  <si>
    <r>
      <t xml:space="preserve">Vidare omfattar statistiken endast </t>
    </r>
    <r>
      <rPr>
        <i/>
        <sz val="9.5"/>
        <rFont val="Arial"/>
        <family val="2"/>
      </rPr>
      <t>allvarliga</t>
    </r>
    <r>
      <rPr>
        <sz val="9.5"/>
        <rFont val="Arial"/>
        <family val="2"/>
      </rPr>
      <t xml:space="preserve"> olyckor, baserat på graden av personskador, materiella skador eller trafikstörning.</t>
    </r>
  </si>
  <si>
    <t>Alla händelser med dödlig utgång räknas givetvis som allvarliga. Som dödad vid olyckan eller självmordet räknas personer som avlider antingen vid händelsen eller inom 30 dagar, som följd av händelsen.</t>
  </si>
  <si>
    <r>
      <t xml:space="preserve">Kriterierna för </t>
    </r>
    <r>
      <rPr>
        <i/>
        <sz val="9.5"/>
        <rFont val="Arial"/>
        <family val="2"/>
      </rPr>
      <t>allvarlig händelse</t>
    </r>
    <r>
      <rPr>
        <sz val="9.5"/>
        <rFont val="Arial"/>
        <family val="2"/>
      </rPr>
      <t xml:space="preserve"> vid händelser utan dödlig utgång ändrades från och med 2007. Förändringarna anpassade statistiken till EU:s järnvägssäkerhetsdirektiv. Samtidigt som gränserna för allvarlig personskada och allvarlig materiell skada ändrades, infördes ett helt nytt kriterium för allvarlig trafikstörning, vilket har betydelse om inget av de andra kriterierna är uppfyllda.</t>
    </r>
  </si>
  <si>
    <t>Med självmord avses avsiktlig självdestruktiv handling som leder till döden.</t>
  </si>
  <si>
    <t>Med självmordsförsök avses avsiktlig självdestruktiv handling som leder till allvarlig personskada.</t>
  </si>
  <si>
    <t>Med självmordshändelse avses självmord och/eller självmordsförsök.</t>
  </si>
  <si>
    <t>Med olyckshändelse eller olycka avses en oönskad eller ouppsåtlig händelse, eller en viss följd av händelser, som får skadliga följder. Som olycka räknas följaktligen inte händelser orsakade av sabotage, självmord eller försök till självmord. Tekniska fel som inte leder till något vidare olycksförlopp räknas inte heller som olyckor.</t>
  </si>
  <si>
    <t>Om inte annat anges, krävs att ett spårfordon varit i rörelse vid olyckshändelsen eller självmordshändelsen. Därmed utesluts exempelvis många olyckor som sker vid högspänningsledningar.</t>
  </si>
  <si>
    <t>Rad 1: Med urspårning avses en olycka där minst ett hjul på ett tåg lämnar rälsen. Med tågrörelse avses rörelse med järnvägsfordon mellan två bevakade stationer, vilket inkluderar körplansenlig spärrfärd.</t>
  </si>
  <si>
    <t>Rad 5: Med urspårningar och kollisioner vid växling avses händelser vid trafikverksamhet för att förflytta spårfordon, exempelvis på en bangård för att rangera om vagnar i inkommande tåg till nya avgående tåg. Saknas före 2007.</t>
  </si>
  <si>
    <t>Rad 6: Med andra olyckshändelser avses olyckor som inte ingår i kategorierna ovan, exempelvis kollisioner vid vägkorsning i plan vid växlingsrörelse och bränder på fordon i rörelse. Före 2014 ingår även personolyckor som därefter ingår i en egen kategori.</t>
  </si>
  <si>
    <t>Rad 8: Anger antalet händelser när det finns underlag som styrker att händelsen orsakats av självmord eller försök till självmord. Med självmord avses en avsiktlig självdestruktiv handling som leder till döden.</t>
  </si>
  <si>
    <t>Rad 9–18: Anger mer detaljerade uppgifter om kollisioner vid plankorsningar. Notera att detta är en särredovisning och att olyckorna redan tidigare redovisats på rad 3.</t>
  </si>
  <si>
    <t>Rad 22–24: Utöver dem som förolyckats vid olyckshändelser och som anges i raderna 1–21, anges här antalet personer som avlidit när det finns underlag som styrker att händelsen orsakats av självmord.</t>
  </si>
  <si>
    <t>Rad 16–18: Med övriga avses personer som inte räknas till någon av de andra kategorierna, exempelvis, tjänstgörande post-, polis- och tullpersonal, städpersonal eller motsvarande. Före 2005 ingår även ”plankorsningstrafikanter”, före 2006 ingår även ”obehöriga på spårområdet” och före 2014 ingår även ”personer på plattform”.</t>
  </si>
  <si>
    <t>Rad 13–15: Med obehöriga på spårområdet avses personer som inte järnvägsanställda och som förolyckats när de befunnit sig på spårområdet, med undantag för plankorsningar. Före 2006 ingår dessa i kategorin ”övriga”.</t>
  </si>
  <si>
    <t>Rad 10–12: Med personer på plattform menas personer som förolyckats i samband med fordon i rörelse, exempelvis genom att de blivit träffade av tåget när de befunnit sig på en plattform eller förflyttat sig mellan plattformar på en iordningsställd övergång. De som ingår i denna grupp har inte definierats som passagerare, järnvägsanställda, plankorsningstrafikanter eller obehöriga på spårområdet. Före 2014 ingår dessa i kategorin ”övriga”.</t>
  </si>
  <si>
    <t>Rad 1–24: Anger antalet avlidna personer vid händelser definierade enligt tabell 1.</t>
  </si>
  <si>
    <t>Rad 1–26: Anger antalet allvarligt skadade personer vid händelser definierade enligt tabell 1.</t>
  </si>
  <si>
    <t>Rad 5–7: Avser järnvägsanställda som tjänstgjorde då olyckan inträffade. Detta omfattar ombordpersonal samt personal som hanterar rullande materiel och infrastrukturanläggningar. Personal hos entreprenadföretag och egenföretagare ingår.</t>
  </si>
  <si>
    <t>Rad 8–10: Med plankorsningstrafikanter avses vägtrafikanter, enligt vägtrafiklagstiftningens definitioner, vilka skadats allvarligt när de försökt ta sig över järnvägen vid en iordningställd plankorsning, antingen till fots eller på eller i ett fordon. Plattformsövergång som enbart förbinder plattformar räknas inte som plankorsning. Före 2005 ingår dessa i kategorin ”övriga”.</t>
  </si>
  <si>
    <t>Rad 11–13: Med personer på plattform menas personer som skadats allvarligt i samband med fordon i rörelse, exempelvis genom att de blivit träffade av tåget när de befunnit sig på en plattform eller förflyttat sig mellan plattformar på en iordningsställd övergång. De som ingår i denna grupp har inte definierats som passagerare, järnvägsanställda, plankorsningstrafikanter eller obehöriga på spårområdet. Före 2014 ingår dessa i kategorin ”övriga”.</t>
  </si>
  <si>
    <t>Rad 14–16: Med obehöriga på spårområdet avses personer som inte järnvägsanställda och som skadats allvarligt när de befunnit sig på spårområdet, med undantag för plankorsningar. Före 2006 ingår dessa i kategorin ”övriga”.</t>
  </si>
  <si>
    <t>Rad 24–26: Utöver dem som skadats vid olyckshändelser och som anges i raderna 1–23, anges här antalet personer som skadats allvarligt när det finns underlag som styrker att händelsen orsakats av självmordsförsök.</t>
  </si>
  <si>
    <t>Rad 5: Med vägtrafikolycka avses en sammanstötning vid spårvägstrafik i gatumiljö mellan spårfordon och vägtrafikfordon, inklusive cykel.</t>
  </si>
  <si>
    <t>Rad 6: Med urspårningar och kollisioner vid växling avses händelser vid trafikverksamhet för att förflytta spårfordon, exempelvis på en bangård för att rangera om vagnar i inkommande tåg till nya avgående tåg. Saknas före 2007.</t>
  </si>
  <si>
    <t>Rad 7: Med andra olyckshändelser avses olyckor som inte ingår i kategorierna ovan, exempelvis brand i rullande materiel.</t>
  </si>
  <si>
    <t>Rad 1–24: Anger antalet avlidna personer vid händelser definierade enligt tabell 5.</t>
  </si>
  <si>
    <t>Rad 4–6: Avser spårvägsanställda som tjänstgjorde då olyckan inträffade. Detta omfattar personer som hanterar rullande materiel och infrastrukturanläggningar. Personal hos entreprenadföretag och egenföretagare ingår.</t>
  </si>
  <si>
    <t>Rad 7–9: Med plankorsningstrafikanter avses vägtrafikanter, enligt vägtrafiklagstiftningens definitioner, vilka förolyckats när de försökt ta sig över spårvägen vid en iordningställd plankorsning, antingen till fots eller på eller i ett fordon. Plattformsövergång som enbart förbinder plattformar räknas inte som plankorsning. Före 2006 ingår dessa i kategorin ”övriga”.</t>
  </si>
  <si>
    <t>Rad 10–12: Med personer på plattform menas personer som förolyckats i samband med fordon i rörelse, exempelvis genom att de blivit träffade av spårvagnen när de befunnit sig på plattform eller hållplats eller förflyttat sig mellan plattformar på en iordningsställd övergång. De som ingår i denna grupp har inte definierats som passagerare, spårvägsanställda, plankorsningstrafikanter eller obehöriga på spårområdet. Före 2014 ingår dessa i kategorin ”övriga”.</t>
  </si>
  <si>
    <t>Rad 13–15: Med obehöriga på spårområdet avses personer som inte är spårvägsanställda och som förolyckats när de befunnit sig på spårområdet, med undantag för plankorsningar. Före 2006 ingår dessa i kategorin ”övriga”.</t>
  </si>
  <si>
    <t>Rad 22–24: Utöver dem som förolyckats vid olyckshändelser och som anges i rad 1–21, anges här antalet personer som avlidit när det finns underlag som styrker att händelsen orsakats av självmord.</t>
  </si>
  <si>
    <t>Rad 1–26: Anger antalet allvarligt skadade personer vid händelser definierade enligt tabell 5.</t>
  </si>
  <si>
    <t>Rad 7–9: Med plankorsningstrafikanter avses vägtrafikanter, enligt vägtrafiklagstiftningens definitioner, vilka skadats allvarligt när de försökt ta sig över spårvägen vid en iordningställd plankorsning, antingen till fots eller på eller i ett fordon. Plattformsövergång som enbart förbinder plattformar räknas inte som plankorsning. Före 2006 ingår dessa i kategorin ”övriga”.</t>
  </si>
  <si>
    <t>Rad 10–12: Med personer på plattform menas personer som skadats allvarligt i samband med fordon i rörelse, exempelvis genom att de blivit träffade av spårvagnen när de befunnit sig på plattform eller hållplats eller förflyttat sig mellan plattformar på en iordningsställd övergång. De som ingår i denna grupp har inte definierats som passagerare, spårvägsanställda, plankorsningstrafikanter eller obehöriga på spårområdet. Före 2014 ingår dessa i kategorin ”övriga”.</t>
  </si>
  <si>
    <t>Rad 13–15: Med obehöriga på spårområdet avses personer som inte är spårvägsanställda och som skadats allvarligt när de befunnit sig på spårområdet, med undantag för plankorsningar.  Före 2006 ingår dessa i kategorin ”övriga”.</t>
  </si>
  <si>
    <t>Rad 4: Med urspårningar och kollisioner vid växling avses händelser vid trafikverksamhet för att förflytta spårfordon, exempelvis på en bangård för att rangera om vagnar i inkommande tåg till nya avgående tåg. Saknas före 2007.</t>
  </si>
  <si>
    <t>Rad 5: Med andra olyckshändelser avses olyckor som inte ingår i kategorierna ovan, exempelvis brand i rullande materiel.</t>
  </si>
  <si>
    <t>Rad 1–21: Anger antalet avlidna personer vid händelser definierade enligt tabell 8.</t>
  </si>
  <si>
    <t>Rad 4–6: Avser tunnelbaneanställda som tjänstgjorde då olyckan inträffade. Detta omfattar personer som hanterar rullande materiel och infrastrukturanläggningar. Personal hos entreprenadföretag och egenföretagare ingår.</t>
  </si>
  <si>
    <t>Rad 7–9: Med personer på plattform menas personer som avlidit i samband med fordon i rörelse, exempelvis genom att de blivit träffade av tunnelbanetåget. De som ingår i denna grupp har inte definierats som passagerare, tunnelbaneanställda eller obehöriga på spårområdet. Före 2014 ingår dessa i kategorin ”övriga”.</t>
  </si>
  <si>
    <t>Rad 10–12: Avser avlidna som förolyckats när de obehörigen befann sig på spårområdet. Före 2006 ingår dessa i kategorin ”övriga”.</t>
  </si>
  <si>
    <t>Rad 13–15: Med övriga avses personer som inte räknas till någon av de andra kategorierna. Före 2006 ingår även ”obehöriga på spårområdet”. Före 2014 ingår även ”personer på plattform”.</t>
  </si>
  <si>
    <t>Rad 1–21: Anger antalet allvarligt skadade personer vid händelser definierade enligt tabell 8.</t>
  </si>
  <si>
    <t>Rad 7–9: Med personer på plattform menas personer som skadats allvarligt i samband med fordon i rörelse, exempelvis genom att de blivit träffade av tunnelbanetåget. De som ingår i denna grupp har inte definierats som passagerare, tunnelbaneanställda eller obehöriga på spårområdet. Före 2014 ingår dessa i kategorin ”övriga”.</t>
  </si>
  <si>
    <t>Rad 10–12: Avser personer som skadats när de obehörigen befann sig på spårområdet. Före 2006 ingår dessa i kategorin ”övriga”.</t>
  </si>
  <si>
    <t>Rad 19–21: Utöver dem som skadats vid olyckshändelser och som anges i rad 1–18, anges här antalet personer som skadats allvarligt när det finns underlag som styrker att händelsen orsakats av självmordsförsök.</t>
  </si>
  <si>
    <t>Rad 22–24: Anger antalet allvarligt skadade passagerare per tio miljoner passagerare respektive per en miljard personkilometer (summan av alla resors längd).</t>
  </si>
  <si>
    <r>
      <t>RID gäller i Sverige (och i cirka 40 andra länder) och är beslutad som föreskrifter av MSB. Se författningen</t>
    </r>
    <r>
      <rPr>
        <i/>
        <sz val="9.5"/>
        <rFont val="Arial"/>
        <family val="2"/>
      </rPr>
      <t xml:space="preserve"> MSBFS 2015:2 Myndigheten för samhällsskydd och beredskaps föreskrifter om transport av farligt gods på järnväg.</t>
    </r>
    <r>
      <rPr>
        <sz val="9.5"/>
        <rFont val="Arial"/>
        <family val="2"/>
      </rPr>
      <t xml:space="preserve"> Se mer på: https://www.msb.se/sv/Forebyggande/Transportavfarligtgods/Olycksrapportering/</t>
    </r>
  </si>
  <si>
    <t>Rad 25–27: Anger antalet avlidna passagerare per tio miljoner passagerare respektive per en miljard personkilometer (summan av alla resors längd).</t>
  </si>
  <si>
    <t>Rad 27–29: Anger antalet allvarligt skadade passagerare per tio miljoner passagerare respektive per en miljard personkilometer (summan av alla resors längd).</t>
  </si>
  <si>
    <t>Rad 9: Anger antalet händelser när det finns underlag som styrker att händelsen orsakats av självmord eller försök till självmord. Med självmord avses en avsiktlig självdestruktiv handling som leder till döden.</t>
  </si>
  <si>
    <t>Rad 7: Anger antalet händelser när det finns underlag som styrker att händelsen orsakats av självmord eller försök till självmord. Med självmord avses en avsiktlig självdestruktiv handling som leder till döden.</t>
  </si>
  <si>
    <t>Rad 17–19: Med övriga avses personer som inte räknas till någon av de andra kategorierna, exempelvis tjänstgörande post-, polis- och tullpersonal, städpersonal eller motsvarande. Före 2005 ingår även ”plankorsningstrafikanter”, före 2006 ingår även ”obehöriga på spårområdet” och före 2014 ingår även ”personer på plattform”.</t>
  </si>
  <si>
    <t>Rad 4: Med personolycka avses olycka där en person avlider eller skadas allvarligt i en olyckshändelse som inte utgörs av urspårning, sammanstötning, kollision vid vägkorsning i plan eller urspårning och kollision vid växling. Exempelvis när personer blir träffade av ett järnvägsfordon eller av föremål som lossnar från ett järnvägsfordon, eller när personer ombord faller eller blir träffade av löst föremål. Före 2014 ingår dessa i kategorin ”andra olyckshändelser”.</t>
  </si>
  <si>
    <t>Skada på järnvägsfordon, spårfordon, järnvägs-infrastruktur, spåranläggning, miljön eller egendom som inte transporteras med fordonet, värderad till mer än 150 000 € eller 1 400 000 SEK.</t>
  </si>
  <si>
    <t>Rad 1–8: Anger antalet olyckshändelser och självmordshändelser i vilka minst ett järnvägsfordon som rör sig är inblandat. Varje händelse anges en gång. Om till exempel en sammanstötning lett till en urspårning anges enbart sammanstötningen. Den första händelsen i ett förlopp av flera är således den som noteras i tabellen.</t>
  </si>
  <si>
    <t>Rad 7–9: Med plankorsningstrafikanter avses vägtrafikanter, enligt vägtrafiklagstiftningens definitioner, vilka förolyckats när de försökt ta sig över järnvägen vid en iordningställd plankorsning, antingen till fots eller på eller i ett fordon. Plattformsövergång som enbart förbinder plattformar räknas inte som plankorsning. Före 2005 ingår dessa i kategorin ”övriga”.</t>
  </si>
  <si>
    <t>Rad 1–9: Anger antalet olyckshändelser och självmordshändelser i vilka minst ett spårvägsfordon som rör sig är inblandat. Varje olycka anges en gång. Om till exempel en sammanstötning lett till en urspårning anges enbart sammanstötningen. Den första händelsen i ett förlopp av flera är således den som noteras i tabellen.</t>
  </si>
  <si>
    <t>Rad 16–18: Med övriga avses personer som inte räknas till någon av de andra kategorierna, exempelvis vägtrafikanter som befinner sig i gatumiljö eller i fordon när de förolyckas. Före 2006 ingår även ”plankorsningstrafikanter” och ”obehöriga på spårområdet”. Före 2014 ingår även ”personer på plattform”.</t>
  </si>
  <si>
    <t>Rad 1–7: Anger antalet olyckshändelser och självmordshändelser i vilka minst ett tunnelbanefordon som rör sig är inblandat. Varje olycka anges en gång. Om till exempel en sammanstötning lett till en urspårning anges enbart sammanstötningen. Den första händelsen i ett förlopp av flera är således den som noteras i tabellen.</t>
  </si>
  <si>
    <t>Rad 1: Med urspårning avses en olycka där minst ett hjul på ett tåg lämnar rälsen. Med tågrörelse avses rörelse med tunnelbanefordon mellan tunnelbanestationer.</t>
  </si>
  <si>
    <t>Rad 3: Med personolycka avses olycka där en person avlider eller skadas allvarligt i en olyckshändelse som inte utgörs av urspårning, sammanstötning, eller urspårning och kollision vid växling. Exempelvis när personer blir träffade av ett tunnelbanefordon eller av föremål som lossnar från ett tunnelbanefordon, eller när personer ombord faller eller blir träffade av löst föremål. Före 2014 ingår dessa i kategorin ”andra olyckshändelser”.</t>
  </si>
  <si>
    <t>Rad 4–6: Avser avlidna järnvägsanställda som tjänstgjorde då olyckan inträffade. Detta omfattar ombordpersonal samt personal som hanterar rullande materiel och infrastrukturanläggningar. Personal hos entreprenadföretag och egenföretagare ingår.</t>
  </si>
  <si>
    <t xml:space="preserve">Transportstyrelsen är den myndighet som utövar tillsyn över järnvägs-, spårvägs- och tunnelbanesystemet. Transportstyrelsen upprätthåller en telefonberedskap som dygnet runt årets alla dagar tar emot anmälningar från tillståndshavare i samband med att de involveras i olyckor, tillbud eller andra väsentliga fel och brister som är säkerhetsrelaterade. </t>
  </si>
  <si>
    <t xml:space="preserve">Utöver den omedelbara rapporteringen ska järnvägsföretag och trafikutövare årligen rapportera de olyckor de involverats i och som uppfyller kriterierna för att ingå i statistiken. </t>
  </si>
  <si>
    <t>Bantrafikskador är en totalundersökning och har ingen urvalsosäkerhet. Eftersom de som önskar bedriva järnvägsverksamhet i Sverige måste ansöka om tillstånd till detta hos Transportstyrelsen har de god kontroll över hur populationen varierar.</t>
  </si>
  <si>
    <t>En osäkerhetskälla är bedömningar av vad som är en allvarlig olyckshändelse eller allvarligt skadad person. Bedömningarna kan variera mellan uppgiftslämnare, trots att det finns entydiga definitioner. Detta kan bland annat bero på att information om hur lång tid man vårdats på sjukhus inte alltid finns tillgänglig. Definitionen på allvarligt skadad finns beskriven i rapporten.</t>
  </si>
  <si>
    <t>En annan osäkerhetskälla är svårigheten att i efterhand skilja mellan självmordshändelser och olyckshändelser. Statistiken baseras huvudsakligen på den bedömning som Polisen gör från fall till fall. Förutsättningarna för Polisen att göra en korrekt bedömning av varje händelse är inte alltid goda. För att minska osäkerheten i statistiken använder Transportstyrelsen även information ur databaser som i första hand innehåller vägtrafikskador.</t>
  </si>
  <si>
    <t>Statistiken är i huvudsak jämförbar sedan år 2000. Dock har indelningar utökats successivt, vilket gör att jämförbarheten över tid försvåras.</t>
  </si>
  <si>
    <r>
      <t xml:space="preserve">Definitionerna på allvarlig personskada och allvarlig materiell skada förändrades från och med 2007. Detta beskrivs närmare i början av avsnittet </t>
    </r>
    <r>
      <rPr>
        <i/>
        <sz val="9.5"/>
        <rFont val="Arial"/>
        <family val="2"/>
      </rPr>
      <t>Definitioner</t>
    </r>
    <r>
      <rPr>
        <sz val="9.5"/>
        <rFont val="Arial"/>
        <family val="2"/>
      </rPr>
      <t xml:space="preserve"> i rapporten. </t>
    </r>
  </si>
  <si>
    <t>Fallolyckor i spårvagnar saknas i statistiken för år 2000.</t>
  </si>
  <si>
    <r>
      <t xml:space="preserve">Olyckshändelser av kategorin </t>
    </r>
    <r>
      <rPr>
        <i/>
        <sz val="9.5"/>
        <rFont val="Arial"/>
        <family val="2"/>
      </rPr>
      <t>Urspårningar och kollisioner vid växling</t>
    </r>
    <r>
      <rPr>
        <sz val="9.5"/>
        <rFont val="Arial"/>
        <family val="2"/>
      </rPr>
      <t xml:space="preserve"> saknas i statistiken före 2007. En jämförbar serie av antal olyckor behöver alltså justeras för det med början 2007.</t>
    </r>
  </si>
  <si>
    <r>
      <t xml:space="preserve">Antalet kategorier av olyckshändelser utökades med början 2014, genom att </t>
    </r>
    <r>
      <rPr>
        <i/>
        <sz val="9.5"/>
        <rFont val="Arial"/>
        <family val="2"/>
      </rPr>
      <t>Personolyckor orsakade av rullande materiel i rörelse</t>
    </r>
    <r>
      <rPr>
        <sz val="9.5"/>
        <rFont val="Arial"/>
        <family val="2"/>
      </rPr>
      <t xml:space="preserve"> tillkom. Detta reducerade antalet i kategorin </t>
    </r>
    <r>
      <rPr>
        <i/>
        <sz val="9.5"/>
        <rFont val="Arial"/>
        <family val="2"/>
      </rPr>
      <t>Andra olyckshändelser</t>
    </r>
    <r>
      <rPr>
        <sz val="9.5"/>
        <rFont val="Arial"/>
        <family val="2"/>
      </rPr>
      <t xml:space="preserve"> jämfört med tidigare år.</t>
    </r>
  </si>
  <si>
    <t>Indelningen av personer efter kön finns i statistiken från 2009.</t>
  </si>
  <si>
    <r>
      <t xml:space="preserve">Ordet </t>
    </r>
    <r>
      <rPr>
        <i/>
        <sz val="9.5"/>
        <rFont val="Arial"/>
        <family val="2"/>
      </rPr>
      <t>resande</t>
    </r>
    <r>
      <rPr>
        <sz val="9.5"/>
        <rFont val="Arial"/>
        <family val="2"/>
      </rPr>
      <t xml:space="preserve"> ersattes i rapporten avseende 2015 av ordet </t>
    </r>
    <r>
      <rPr>
        <i/>
        <sz val="9.5"/>
        <rFont val="Arial"/>
        <family val="2"/>
      </rPr>
      <t>passagerare</t>
    </r>
    <r>
      <rPr>
        <sz val="9.5"/>
        <rFont val="Arial"/>
        <family val="2"/>
      </rPr>
      <t xml:space="preserve"> i tabeller och definitioner, men det har ingen betydelse för tolkningen av statistikvärdena.</t>
    </r>
  </si>
  <si>
    <r>
      <t xml:space="preserve">Under titeln </t>
    </r>
    <r>
      <rPr>
        <i/>
        <sz val="9.5"/>
        <rFont val="Arial"/>
        <family val="2"/>
      </rPr>
      <t>Vägtrafikskador</t>
    </r>
    <r>
      <rPr>
        <sz val="9.5"/>
        <rFont val="Arial"/>
        <family val="2"/>
      </rPr>
      <t xml:space="preserve"> publicerar Trafikanalys årligen statistik över olyckshändelser i vägtrafiken. Vissa olyckshändelser, främst plankorsningsolyckor vid järnvägsdrift och vägtrafikolyckor vid spårvägsdrift kan finnas med i båda produkterna vilket skulle kunna medföra dubbelräkning om man summerar allt. </t>
    </r>
  </si>
  <si>
    <t xml:space="preserve">Rapportserien Bantrafikskador har funnits sedan 2007 och från och med 2008 är den officiell statistik. Det huvudsakliga innehållet i rapporten Bantrafikskador publicerades före 2007 som ett avsnitt i rapportserien Bantrafik. </t>
  </si>
  <si>
    <t>På Transportstyrelsens webbplats (www.transportstyrelsen.se/sv/jarnvag/Olyckor-och-tillbud/Vagledningar/) finns information om omedelbar och årlig rapportering.</t>
  </si>
  <si>
    <t xml:space="preserve">Den redovisade statistiken är en totalundersökning med god tillförlitlighet, vissa rapporteringsfel kan dock förekomma. Den osäkerhet som finns i materialet beskrivs under Osäkerhetskällor nedan. </t>
  </si>
  <si>
    <t xml:space="preserve">Från och med 2009 års utgåva ansvarar Trafikanalys för den officiella järnvägsstatistiken. Dessförinnan ansvarade SIKA (för 1993 års utgåva fram till 2008 års utgåva). Innan dess ansvarade Statens Järnvägar (SJ) för den officiella järnvägsstatistiken, fram till 1992 års utgåva av publikationen Sveriges Järnvägar. </t>
  </si>
  <si>
    <t>Transportstyrelsen samlar in data från tillståndsinnehavare som är järnvägsföretag och infrastrukturförvaltare inom järnvägsområdet samt från trafikutövare och spårinnehavare som bedriver verksamhet vid spårväg eller tunnelbana. Undersökningarna är totalundersökningar.</t>
  </si>
  <si>
    <r>
      <t xml:space="preserve">Antalet kategorier av avlidna och allvarligt skadade har utökats stegvis. Fram till 2004 finns bara kategorierna </t>
    </r>
    <r>
      <rPr>
        <i/>
        <sz val="9.5"/>
        <rFont val="Arial"/>
        <family val="2"/>
      </rPr>
      <t>Passagerare</t>
    </r>
    <r>
      <rPr>
        <sz val="9.5"/>
        <rFont val="Arial"/>
        <family val="2"/>
      </rPr>
      <t xml:space="preserve">, </t>
    </r>
    <r>
      <rPr>
        <i/>
        <sz val="9.5"/>
        <rFont val="Arial"/>
        <family val="2"/>
      </rPr>
      <t>Järnvägsanställda</t>
    </r>
    <r>
      <rPr>
        <sz val="9.5"/>
        <rFont val="Arial"/>
        <family val="2"/>
      </rPr>
      <t xml:space="preserve"> och </t>
    </r>
    <r>
      <rPr>
        <i/>
        <sz val="9.5"/>
        <rFont val="Arial"/>
        <family val="2"/>
      </rPr>
      <t>Övriga</t>
    </r>
    <r>
      <rPr>
        <sz val="9.5"/>
        <rFont val="Arial"/>
        <family val="2"/>
      </rPr>
      <t xml:space="preserve">, med störst antal personer i </t>
    </r>
    <r>
      <rPr>
        <i/>
        <sz val="9.5"/>
        <rFont val="Arial"/>
        <family val="2"/>
      </rPr>
      <t>Övriga</t>
    </r>
    <r>
      <rPr>
        <sz val="9.5"/>
        <rFont val="Arial"/>
        <family val="2"/>
      </rPr>
      <t xml:space="preserve">. Kategorin </t>
    </r>
    <r>
      <rPr>
        <i/>
        <sz val="9.5"/>
        <rFont val="Arial"/>
        <family val="2"/>
      </rPr>
      <t>Plankorsningstrafikanter</t>
    </r>
    <r>
      <rPr>
        <sz val="9.5"/>
        <rFont val="Arial"/>
        <family val="2"/>
      </rPr>
      <t xml:space="preserve"> har data från 2005 för järnväg och 2006 för spårväg. (Plankorsningar förekommer inte i tunnelbanan). Kategorin </t>
    </r>
    <r>
      <rPr>
        <i/>
        <sz val="9.5"/>
        <rFont val="Arial"/>
        <family val="2"/>
      </rPr>
      <t>Obehöriga på spårområdet</t>
    </r>
    <r>
      <rPr>
        <sz val="9.5"/>
        <rFont val="Arial"/>
        <family val="2"/>
      </rPr>
      <t xml:space="preserve"> finns från 2006. Kategorin </t>
    </r>
    <r>
      <rPr>
        <i/>
        <sz val="9.5"/>
        <rFont val="Arial"/>
        <family val="2"/>
      </rPr>
      <t>Personer på plattform</t>
    </r>
    <r>
      <rPr>
        <sz val="9.5"/>
        <rFont val="Arial"/>
        <family val="2"/>
      </rPr>
      <t xml:space="preserve"> finns från 2014. Dessa förändringar har varje gång reducerat antalet i kategorin </t>
    </r>
    <r>
      <rPr>
        <i/>
        <sz val="9.5"/>
        <rFont val="Arial"/>
        <family val="2"/>
      </rPr>
      <t xml:space="preserve">Övriga </t>
    </r>
    <r>
      <rPr>
        <sz val="9.5"/>
        <rFont val="Arial"/>
        <family val="2"/>
      </rPr>
      <t>jämfört med tidigare år.</t>
    </r>
  </si>
  <si>
    <t>Jämförbarheten i statistikrapporteringen mellan länder är god i och med att EU utfärdat förordningarna EG 91/2003 och EG 1192/2003 som utöver att anvisa vilka variabler som ska rapporteras också fastställer EU-gemensamma definitioner över dessa variabler. Statistiken är anpassad till dessa förordningar, bland annat är samtliga definitioner och principer för sammanställning av uppgifter harmoniserade med gemenskapens krav.</t>
  </si>
  <si>
    <t>increased in 2014, giving lower values for Other accidents.</t>
  </si>
  <si>
    <t>Anm: Urspårningar och kollisioner vid växling saknas före 2007. Antalet kategorier av olyckshändelser utökades</t>
  </si>
  <si>
    <t xml:space="preserve"> increased in 2004, giving lower values for Other accidents.</t>
  </si>
  <si>
    <t>Anm: För 2011, 2013 och 2015 är antal avlidna noll.</t>
  </si>
  <si>
    <t>Rad 16–19: Med övriga avses personer som inte räknas till någon av de andra kategorierna, exempelvis vägtrafikanter som befinner sig i gatumiljö eller i fordon när de skadas allvarligt. Före 2006 ingår även ”plankorsningstrafikanter” och ”obehöriga på spårområdet”. Före 2014 ingår även ”personer på plattform”.</t>
  </si>
  <si>
    <t>Rad 24–26: Utöver dem som skadats vid olyckshändelser och som anges i rad 1–23, anges här antalet personer som skadats allvarligt när det finns underlag som styrker att händelsen orsakats av självmordsförsök.</t>
  </si>
  <si>
    <t>Rad 3: Med kollision vid vägkorsning i plan avses en olycka på en plankorsning, vid tågrörelse eller färd med arbetsfordon, med inblandning av minst ett vägtrafikfordon, inklusive cykel, eller minst en gående eller ett föremål som tappats av en vägtrafikant.</t>
  </si>
  <si>
    <t>Rad 4: Med personolycka avses olycka där en person avlider eller skadas allvarligt i en olyckshändelse som inte utgörs av urspårning, sammanstötning, kollision vid vägkorsning i plan, vägtrafikolycka eller urspårning och kollision vid växling. Exempelvis när personer blir träffade av ett spårvägsfordon eller av föremål som lossnar från ett spårvägsfordon, eller när personer ombord faller eller blir träffade av löst föremål. Före 2014 ingår dessa i kategorin ”andra olyckshändelser”.</t>
  </si>
  <si>
    <t>Transportstyrelsen överlämnar olycksstatistik, i form av gemensamma säkerhetsindikatorer, till Europeiska järnvägsbyrån, ERA, för publicering. Det kan uppstå skillnader i siffrorna till de olika mottagarna, vilket beror på att statistiken till ERA exkluderar allvarliga olyckor på fristående järnvägsnät medan statistiken till Eurostat inkluderar dessa. Dessa skillnader beror i sin tur på att två olika regelverk styr statistiken, dels förordningarna EG 91/2003 och EG 1192/2003 dels järnvägssäkerhetsdirektivet 2004/49/EG, inklusive ändringsdirektiven 2008/110/EG, 2009/149/EG och 2014/88/EU.</t>
  </si>
  <si>
    <t>2000</t>
  </si>
  <si>
    <t>2001</t>
  </si>
  <si>
    <t>2002</t>
  </si>
  <si>
    <t>2003</t>
  </si>
  <si>
    <t>2004</t>
  </si>
  <si>
    <t>2005</t>
  </si>
  <si>
    <t>2006</t>
  </si>
  <si>
    <t>2007</t>
  </si>
  <si>
    <t>2008</t>
  </si>
  <si>
    <t>2009</t>
  </si>
  <si>
    <t>2010</t>
  </si>
  <si>
    <t>2011</t>
  </si>
  <si>
    <t>2012</t>
  </si>
  <si>
    <t>2013</t>
  </si>
  <si>
    <t>2014</t>
  </si>
  <si>
    <t>2015</t>
  </si>
  <si>
    <t>2016</t>
  </si>
  <si>
    <t>Maria Melkersson</t>
  </si>
  <si>
    <t>tel: 010-414 42 16, e-post maria.melkersson@trafa.se</t>
  </si>
  <si>
    <r>
      <t xml:space="preserve">Järnvägsdrift </t>
    </r>
    <r>
      <rPr>
        <sz val="8"/>
        <rFont val="Calibri"/>
        <family val="2"/>
      </rPr>
      <t>–</t>
    </r>
    <r>
      <rPr>
        <sz val="8"/>
        <rFont val="Arial"/>
        <family val="2"/>
      </rPr>
      <t xml:space="preserve"> </t>
    </r>
    <r>
      <rPr>
        <i/>
        <sz val="8"/>
        <rFont val="Arial"/>
        <family val="2"/>
      </rPr>
      <t>Railway operations</t>
    </r>
  </si>
  <si>
    <r>
      <t xml:space="preserve">Spårvägsdrift – </t>
    </r>
    <r>
      <rPr>
        <i/>
        <sz val="8"/>
        <rFont val="Arial"/>
        <family val="2"/>
      </rPr>
      <t>Tramway operations</t>
    </r>
  </si>
  <si>
    <r>
      <t xml:space="preserve">Tunnelbanedrift – </t>
    </r>
    <r>
      <rPr>
        <i/>
        <sz val="8"/>
        <rFont val="Arial"/>
        <family val="2"/>
      </rPr>
      <t>Metro operations</t>
    </r>
  </si>
  <si>
    <r>
      <t>Summa</t>
    </r>
    <r>
      <rPr>
        <b/>
        <i/>
        <sz val="8"/>
        <rFont val="Arial"/>
        <family val="2"/>
      </rPr>
      <t xml:space="preserve"> – Total</t>
    </r>
  </si>
  <si>
    <r>
      <t xml:space="preserve">Olyckshändelser – </t>
    </r>
    <r>
      <rPr>
        <b/>
        <i/>
        <sz val="8"/>
        <rFont val="Arial"/>
        <family val="2"/>
      </rPr>
      <t>Accidents</t>
    </r>
  </si>
  <si>
    <r>
      <t xml:space="preserve">Allvarligt skadade i olyckor </t>
    </r>
    <r>
      <rPr>
        <b/>
        <i/>
        <sz val="8"/>
        <rFont val="Arial"/>
        <family val="2"/>
      </rPr>
      <t>– Seriously injured in accidents</t>
    </r>
  </si>
  <si>
    <r>
      <t xml:space="preserve">Summa olyckshändelser – </t>
    </r>
    <r>
      <rPr>
        <b/>
        <i/>
        <sz val="8"/>
        <rFont val="Arial"/>
        <family val="2"/>
      </rPr>
      <t>Total accidents</t>
    </r>
  </si>
  <si>
    <r>
      <t xml:space="preserve">Summa kollisioner – </t>
    </r>
    <r>
      <rPr>
        <b/>
        <i/>
        <sz val="8"/>
        <rFont val="Arial"/>
        <family val="2"/>
      </rPr>
      <t>Total collisions</t>
    </r>
  </si>
  <si>
    <t xml:space="preserve">Från och med 2016 klassificeras självmord i en särskild arbetsgrupp med representanter från Transportstyrelsen, Trafikverket och Rättsmedicinalverket. Samma metod som för vägtrafiken används. Tidigare år har bedömningen endast utgått ifrån Polisens och Rättsmedicinalverkets bedömning. </t>
  </si>
  <si>
    <t>Uppgifterna om de anmälda händelserna bearbetas av Transportstyrelsen. De personskador som uppstått i samband med att olyckor inträffat följs upp. Uppföljningen sker genom kontakt med polismyndigheten som svarar på Transportstyrelsens frågor om olyckan. .</t>
  </si>
  <si>
    <t>Björn Tano</t>
  </si>
  <si>
    <t>tel: 010-414 42 24, e-post bjorn.tano@trafa.se</t>
  </si>
  <si>
    <t>Avlidna i olyckor – Fatalities in accidents</t>
  </si>
  <si>
    <t>Tabell 5. Olyckshändelser och självmordshändelser vid spårvägsdrift.</t>
  </si>
  <si>
    <t>Tabell 1. Olyckshändelser och självmordshändelser vid järnvägsdrift.</t>
  </si>
  <si>
    <t>Tabell 2. Olyckshändelser och tillbud vid järnvägsdrift med farligt gods.</t>
  </si>
  <si>
    <t>Table 2. Railway accidents and incidents involving dangerous goods.</t>
  </si>
  <si>
    <t>Tabell 8. Olyckshändelser och självmordshändelser vid tunnelbanedrift.</t>
  </si>
  <si>
    <t xml:space="preserve">Remark: Derailments and collisions when shunting are missing before 2007. The number of categories of accidents was increased in 2014, </t>
  </si>
  <si>
    <t>Anm: Rapporterade händelser enligt RID 1.8.5. Allvarliga tillbud ingår och även händelser vid lastning/lossning.</t>
  </si>
  <si>
    <t>Remark: Occurrences reported according to RID 1.8.5. Serious incidents included and occurrences during loading and unloading.</t>
  </si>
  <si>
    <t>Remark: The number of categories of fatalities was increased in 2005, 2006 and 2014, giving lower values for Other persons.</t>
  </si>
  <si>
    <t>Remark: The number of categories of seriously injured was increased in 2005, 2006 and 2014, giving lower values for Other persons.</t>
  </si>
  <si>
    <t>Anm: Urspårningar och kollisioner vid växling saknas före 2007. Antalet kategorier av olyckshändelser utökades 2014,</t>
  </si>
  <si>
    <t>Remark: The number of categories of fatalities was increased in 2006 and 2014, giving lower values for Other persons.</t>
  </si>
  <si>
    <t>Remark: Derailments and collisions when shunting are missing before 2007. The number of categories of accidents was increased in 2014, giving lower values for Other accidents.</t>
  </si>
  <si>
    <t>Remark: The number of categories of seriously injured was increased in 2006 and 2014, giving lower values for Other persons.</t>
  </si>
  <si>
    <t>Remark: Derailments and collisions when shunting are missing before 2007. The number of categories of accidents was</t>
  </si>
  <si>
    <t>Remark: For 2011,  2013 och 2015 the number of fatalities is zero.</t>
  </si>
  <si>
    <t>2017</t>
  </si>
  <si>
    <t>Tabell 3. Avlidna i olyckor och självmordshändelser vid järnvägsdrift.</t>
  </si>
  <si>
    <r>
      <t>Avlidna i olyckor, efter kategori och kön – Fatalities in accidents, by c</t>
    </r>
    <r>
      <rPr>
        <b/>
        <i/>
        <sz val="8"/>
        <rFont val="Arial"/>
        <family val="2"/>
      </rPr>
      <t>ategory and sex</t>
    </r>
  </si>
  <si>
    <r>
      <t xml:space="preserve"> Summa avlidna i självmord – </t>
    </r>
    <r>
      <rPr>
        <b/>
        <i/>
        <sz val="8"/>
        <rFont val="Arial"/>
        <family val="2"/>
      </rPr>
      <t>Fatalities in total, killed in suicides</t>
    </r>
  </si>
  <si>
    <r>
      <t xml:space="preserve">Summa avlidna i olyckor –  </t>
    </r>
    <r>
      <rPr>
        <b/>
        <i/>
        <sz val="8"/>
        <rFont val="Arial"/>
        <family val="2"/>
      </rPr>
      <t>Fatalities in total, killed in accidents</t>
    </r>
  </si>
  <si>
    <r>
      <t xml:space="preserve">Allvarligt skadade i olyckor, efter kategori och kön – </t>
    </r>
    <r>
      <rPr>
        <b/>
        <i/>
        <sz val="8"/>
        <rFont val="Arial"/>
        <family val="2"/>
      </rPr>
      <t>Seriously injuried in accidents, by category and sex</t>
    </r>
  </si>
  <si>
    <r>
      <t xml:space="preserve">Summa allvarligt skadade i olyckor  –  </t>
    </r>
    <r>
      <rPr>
        <b/>
        <i/>
        <sz val="8"/>
        <rFont val="Arial"/>
        <family val="2"/>
      </rPr>
      <t>Total number of seriously injured in accidents</t>
    </r>
  </si>
  <si>
    <t>Tabell 6. Avlidna i olyckor och självmordshändelser vid spårvägsdrift.</t>
  </si>
  <si>
    <t>Tabell 4. Allvarligt skadade i olyckor och självmordsförsök vid järnvägsdrift.</t>
  </si>
  <si>
    <t>Självmord och självmordsförsök – Suicides and suicide attempts</t>
  </si>
  <si>
    <t>Table 1. Accidents and suicidal acts in railway operations.</t>
  </si>
  <si>
    <t>Table 3. Fatalities in accidents and suicidal acts in railway operations.</t>
  </si>
  <si>
    <t>Table 5. Accidents and suicidal acts in tram operations.</t>
  </si>
  <si>
    <t>Table 6. Fatalities in accidents and suicidal acts in tram operations.</t>
  </si>
  <si>
    <t>Tabell 7. Allvarligt skadade i olyckor och självmordsförsök vid spårvägsdrift.</t>
  </si>
  <si>
    <t>Table 8. Accidents and suicidal acts in metro operations.</t>
  </si>
  <si>
    <t>Table 9. Fatalities in accidents and suicidal acts in metro operations.</t>
  </si>
  <si>
    <t>Tabell 9. Avlidna i olyckor och självmordshändelser vid tunnelbanedrift.</t>
  </si>
  <si>
    <t>Tabell 10. Allvarligt skadade i olyckor och självmordsförsök vid tunnelbanedrift.</t>
  </si>
  <si>
    <r>
      <t xml:space="preserve">Avlidna i självmord – </t>
    </r>
    <r>
      <rPr>
        <b/>
        <i/>
        <sz val="8"/>
        <rFont val="Arial"/>
        <family val="2"/>
      </rPr>
      <t>Fatalities in suicides</t>
    </r>
  </si>
  <si>
    <r>
      <t xml:space="preserve">Avlidna i olyckor – </t>
    </r>
    <r>
      <rPr>
        <b/>
        <i/>
        <sz val="8"/>
        <rFont val="Arial"/>
        <family val="2"/>
      </rPr>
      <t>Fatalities in accidents</t>
    </r>
  </si>
  <si>
    <r>
      <t xml:space="preserve">Allvarligt skadade i olyckor efter kategori och kön – </t>
    </r>
    <r>
      <rPr>
        <b/>
        <i/>
        <sz val="8"/>
        <rFont val="Arial"/>
        <family val="2"/>
      </rPr>
      <t>Seriously injured in accidents, by category and sex</t>
    </r>
  </si>
  <si>
    <r>
      <t xml:space="preserve">Summa allvarligt skadade i olyckor – </t>
    </r>
    <r>
      <rPr>
        <b/>
        <i/>
        <sz val="8"/>
        <rFont val="Arial"/>
        <family val="2"/>
      </rPr>
      <t>Total number of seriously injured in accidents</t>
    </r>
  </si>
  <si>
    <t>k</t>
  </si>
  <si>
    <r>
      <t xml:space="preserve">Summa allvarligt skadade i självmordsförsök – </t>
    </r>
    <r>
      <rPr>
        <b/>
        <i/>
        <sz val="8"/>
        <rFont val="Arial"/>
        <family val="2"/>
      </rPr>
      <t>Total number of seriously injured in suicide attempts</t>
    </r>
  </si>
  <si>
    <r>
      <t xml:space="preserve">Summa allvarligt skadade i självmordsförsök  –  </t>
    </r>
    <r>
      <rPr>
        <b/>
        <i/>
        <sz val="8"/>
        <rFont val="Arial"/>
        <family val="2"/>
      </rPr>
      <t>Total number of seriously injured in suicide attempts</t>
    </r>
  </si>
  <si>
    <t>Table 7. Seriously injured in accidents and suicide attempts in tram operations.</t>
  </si>
  <si>
    <t>Table 10. Seriously injured in accidents and suicide attempts in metro operations.</t>
  </si>
  <si>
    <t>Table 4. Seriously injured in accidents and suicide attempts in railway operations.</t>
  </si>
  <si>
    <r>
      <t xml:space="preserve">Anm: Antalet kategorier av alllvarligt skadade har utökats 2006 och 2014. vilket medfört lägre antal i </t>
    </r>
    <r>
      <rPr>
        <i/>
        <sz val="8"/>
        <rFont val="Arial"/>
        <family val="2"/>
      </rPr>
      <t>Övriga.</t>
    </r>
    <r>
      <rPr>
        <sz val="8"/>
        <rFont val="Arial"/>
        <family val="2"/>
      </rPr>
      <t xml:space="preserve"> </t>
    </r>
  </si>
  <si>
    <r>
      <t xml:space="preserve">2014, vilket medfört lägre antal i </t>
    </r>
    <r>
      <rPr>
        <b/>
        <i/>
        <sz val="8"/>
        <rFont val="Arial"/>
        <family val="2"/>
      </rPr>
      <t>Andra olyckshändelser</t>
    </r>
    <r>
      <rPr>
        <b/>
        <sz val="8"/>
        <rFont val="Arial"/>
        <family val="2"/>
      </rPr>
      <t>.</t>
    </r>
  </si>
  <si>
    <t>Anm: Urspårningar och kollisioner vid växling saknas före 2007. Antalet kategorier av olyckshändelser utökades 2014, vilket medfört lägre antal i Andra olyckshändelser.</t>
  </si>
  <si>
    <t xml:space="preserve">Anm: Antalet kategorier av avlidna har utökats 2005, 2006 och 2014. vilket medfört lägre antal i Övriga. </t>
  </si>
  <si>
    <t xml:space="preserve">Anm: Antalet kategorier av alllvarligt skadade har utökats 2005, 2006 och 2014. vilket medfört lägre antal i Övriga. </t>
  </si>
  <si>
    <t xml:space="preserve">Anm: Antalet kategorier av avlidna har utökats 2006 och 2014. vilket medfört lägre antal i Övriga. </t>
  </si>
  <si>
    <t xml:space="preserve">Anm: Antalet kategorier av alllvarligt skadade har utökats 2006 och 2014. vilket medfört lägre antal i Övriga. </t>
  </si>
  <si>
    <t>vilket medfört lägre antal i Andra olyckshändelser.</t>
  </si>
  <si>
    <t>2014, vilket medfört lägre antal i Andra olyckshändelser.</t>
  </si>
  <si>
    <t>Året 2000 ingår inte fallolyckor inuti spårvagnar.</t>
  </si>
  <si>
    <t>The year 2000, bad falls inside tram-cars are not included.</t>
  </si>
  <si>
    <t>Avlidna i självmord – Fatalities in suicides</t>
  </si>
  <si>
    <t>Allvarligt skadade i olyckor – Seriously injured in accidents</t>
  </si>
  <si>
    <r>
      <t xml:space="preserve">Allvarligt skadade i självmordshändelser – </t>
    </r>
    <r>
      <rPr>
        <b/>
        <i/>
        <sz val="8"/>
        <rFont val="Arial"/>
        <family val="2"/>
      </rPr>
      <t>Seriously injured in suicide acts</t>
    </r>
  </si>
  <si>
    <r>
      <t xml:space="preserve">Kvinnor – </t>
    </r>
    <r>
      <rPr>
        <i/>
        <sz val="8"/>
        <rFont val="Arial"/>
        <family val="2"/>
      </rPr>
      <t>Women</t>
    </r>
  </si>
  <si>
    <r>
      <t xml:space="preserve">Män – </t>
    </r>
    <r>
      <rPr>
        <i/>
        <sz val="8"/>
        <rFont val="Arial"/>
        <family val="2"/>
      </rPr>
      <t>Men</t>
    </r>
  </si>
  <si>
    <r>
      <t xml:space="preserve">Okänt kön – </t>
    </r>
    <r>
      <rPr>
        <i/>
        <sz val="8"/>
        <rFont val="Arial"/>
        <family val="2"/>
      </rPr>
      <t>Unknown sex</t>
    </r>
  </si>
  <si>
    <t>Teckenförklaring</t>
  </si>
  <si>
    <t xml:space="preserve">..   </t>
  </si>
  <si>
    <t>Uppgift ej tillgänglig eller alltför osäker för att anges</t>
  </si>
  <si>
    <t xml:space="preserve">.    </t>
  </si>
  <si>
    <t>Uppgifter kan ej förekomma</t>
  </si>
  <si>
    <t>Lika med noll (inget finns att redovisa)</t>
  </si>
  <si>
    <t>0</t>
  </si>
  <si>
    <t xml:space="preserve">Större än 0 och mindre än 0,5 av enheten </t>
  </si>
  <si>
    <t xml:space="preserve">k   </t>
  </si>
  <si>
    <t>Korrigerade uppgifter</t>
  </si>
  <si>
    <t xml:space="preserve">r    </t>
  </si>
  <si>
    <t>Reviderade uppgifter</t>
  </si>
  <si>
    <t xml:space="preserve">o     </t>
  </si>
  <si>
    <t>Omräknade uppgifter</t>
  </si>
  <si>
    <t>xxx</t>
  </si>
  <si>
    <t>Betydande avbrott i jämförbarheten i en tidsserie markeras med en horisontell eller vertikal linje</t>
  </si>
  <si>
    <t>Översikt av avlidna, allvarligt skadade, olyckshändelser och självmordshändelser.</t>
  </si>
  <si>
    <t>Summary of fatalities, seriously injured, accidents and suicide acts.</t>
  </si>
  <si>
    <t>2008– 2012</t>
  </si>
  <si>
    <t>2013– 2017</t>
  </si>
  <si>
    <t xml:space="preserve">Figur 2.1. Allvarliga olyckshändelser vid järnvägsdrift, indelade efter kategori, 2000–2017.
</t>
  </si>
  <si>
    <t>Figure 2.1. Serious accidents in railway operations, divided by category, 2000–2017.</t>
  </si>
  <si>
    <t>Figur 2.2. Avlidna vid olyckshändelser vid järnvägsdrift, 2000–2017.</t>
  </si>
  <si>
    <t>Figure 2.2. Fatalities at accidents in railway operations, 2000–2017.</t>
  </si>
  <si>
    <t>Figure 2.3. Fatalities at accidents in railway operations, divided by sex, 2009–2017.</t>
  </si>
  <si>
    <t xml:space="preserve">Figur 2.3. Avlidna vid olyckshändelser vid järnvägsdrift, fördelade på kön, 2009–2017.
</t>
  </si>
  <si>
    <t xml:space="preserve">Figur 2.4. Allvarligt skadade vid olyckshändelser vid järnvägsdrift, fördelade på kön, 2009–2017.
</t>
  </si>
  <si>
    <t>Figure 2.4. Seriously injured in railway operations, divided by sex, 2009–2017.</t>
  </si>
  <si>
    <t>Figure 3.1. Serious accidents in tram operations, divided by category, 2001–2017.</t>
  </si>
  <si>
    <t xml:space="preserve">Figur 3.1. Allvarliga olyckshändelser vid spårvägsdrift, indelade efter kategori, 2001–2017.
</t>
  </si>
  <si>
    <t>Figur 3.2. Avlidna vid olyckshändelser vid spårvägsdrift, 2000–2017.</t>
  </si>
  <si>
    <t>Figure 3.2. Fatalities at accidents in tram operations, 2000–2017.</t>
  </si>
  <si>
    <t xml:space="preserve">Figur 3.3. Avlidna vid olyckshändelser vid spårvägsdrift, fördelade på kön, 2009–2017.
</t>
  </si>
  <si>
    <t>Figure 3.3. Fatalities at accidents in tram operations, divided by sex, 2009–2017.</t>
  </si>
  <si>
    <t xml:space="preserve">Figur 3.4. Allvarligt skadade vid olyckshändelser vid spårvägsdrift, fördelade på kön, 2009–2017.
</t>
  </si>
  <si>
    <t>Figure 3.4. Seriously injured in tram operations, divided by sex, 2009–2017.</t>
  </si>
  <si>
    <t>Figure 4.1. Serious accidents in metro operations, divided by category, 2001–2017.</t>
  </si>
  <si>
    <t xml:space="preserve">Figur 4.1. Allvarliga olyckshändelser vid tunnelbanedrift, indelade efter kategori, 2001–2017.
</t>
  </si>
  <si>
    <t>Figur 4.2. Avlidna vid olyckshändelser vid tunnelbanedrift, 2000–2017.</t>
  </si>
  <si>
    <t>Figure 4.2. Fatalities at accidents in metro operations, 2000–2017.</t>
  </si>
  <si>
    <t xml:space="preserve">Figur 4.3. Avlidna vid olyckshändelser vid tunnelbanedrift, fördelade på kön, 2009–2017.
</t>
  </si>
  <si>
    <t>Figure 4.3. Fatalities at accidents in metro operations, divided by sex, 2009–2017.</t>
  </si>
  <si>
    <t>Figure 4.4. Seriously injured in metro operations, divided by sex, 2009–2017.</t>
  </si>
  <si>
    <t xml:space="preserve">Figur 4.4. Allvarligt skadade vid olyckshändelser vid tunnelbanedrift, fördelade på kön, 2009–2017.
</t>
  </si>
  <si>
    <t>Bantrafikskador 2017</t>
  </si>
  <si>
    <t>Rail traffic accidents 2017</t>
  </si>
  <si>
    <r>
      <t xml:space="preserve">Publiceringsdatum: </t>
    </r>
    <r>
      <rPr>
        <sz val="10"/>
        <rFont val="Arial"/>
        <family val="2"/>
      </rPr>
      <t>2018-06-20</t>
    </r>
  </si>
  <si>
    <r>
      <t>Allvarligt skadade i olyckor, efter kategori och kön –</t>
    </r>
    <r>
      <rPr>
        <b/>
        <i/>
        <sz val="8"/>
        <rFont val="Arial"/>
        <family val="2"/>
      </rPr>
      <t xml:space="preserve"> Seriously injured by category and sex</t>
    </r>
  </si>
  <si>
    <r>
      <t xml:space="preserve">Avlidna i olyckor, efter kategori och kön – </t>
    </r>
    <r>
      <rPr>
        <b/>
        <i/>
        <sz val="8"/>
        <rFont val="Arial"/>
        <family val="2"/>
      </rPr>
      <t>Fatalities by category and sex</t>
    </r>
  </si>
  <si>
    <t>Statistik 2018:20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</si>
</sst>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Times New Roman"/>
      <family val="1"/>
    </font>
    <font>
      <b/>
      <sz val="8"/>
      <name val="Times New Roman"/>
      <family val="1"/>
    </font>
    <font>
      <sz val="8"/>
      <name val="Arial"/>
      <family val="2"/>
    </font>
    <font>
      <i/>
      <sz val="10"/>
      <name val="Arial"/>
      <family val="2"/>
    </font>
    <font>
      <i/>
      <sz val="8"/>
      <name val="Arial"/>
      <family val="2"/>
    </font>
    <font>
      <b/>
      <sz val="8"/>
      <name val="Arial"/>
      <family val="2"/>
    </font>
    <font>
      <vertAlign val="superscript"/>
      <sz val="8"/>
      <name val="Arial"/>
      <family val="2"/>
    </font>
    <font>
      <sz val="9"/>
      <name val="Arial"/>
      <family val="2"/>
    </font>
    <font>
      <i/>
      <sz val="9"/>
      <name val="Arial"/>
      <family val="2"/>
    </font>
    <font>
      <sz val="8"/>
      <name val="Arial"/>
      <family val="2"/>
    </font>
    <font>
      <u/>
      <sz val="8"/>
      <color indexed="12"/>
      <name val="Arial"/>
      <family val="2"/>
    </font>
    <font>
      <u/>
      <sz val="10"/>
      <color indexed="12"/>
      <name val="Arial"/>
      <family val="2"/>
    </font>
    <font>
      <b/>
      <sz val="10"/>
      <name val="Arial"/>
      <family val="2"/>
    </font>
    <font>
      <b/>
      <i/>
      <sz val="14"/>
      <name val="Arial"/>
      <family val="2"/>
    </font>
    <font>
      <b/>
      <i/>
      <sz val="16"/>
      <name val="Arial"/>
      <family val="2"/>
    </font>
    <font>
      <b/>
      <sz val="20"/>
      <name val="Arial"/>
      <family val="2"/>
    </font>
    <font>
      <b/>
      <sz val="16"/>
      <color indexed="9"/>
      <name val="Tahoma"/>
      <family val="2"/>
    </font>
    <font>
      <b/>
      <i/>
      <sz val="8"/>
      <name val="Arial"/>
      <family val="2"/>
    </font>
    <font>
      <b/>
      <sz val="14"/>
      <name val="Arial"/>
      <family val="2"/>
    </font>
    <font>
      <b/>
      <sz val="12"/>
      <name val="Arial"/>
      <family val="2"/>
    </font>
    <font>
      <sz val="8"/>
      <name val="Arial"/>
      <family val="2"/>
    </font>
    <font>
      <sz val="8"/>
      <name val="Calibri"/>
      <family val="2"/>
    </font>
    <font>
      <sz val="10"/>
      <color rgb="FFFF0000"/>
      <name val="Arial"/>
      <family val="2"/>
    </font>
    <font>
      <sz val="8"/>
      <color rgb="FFFF0000"/>
      <name val="Arial"/>
      <family val="2"/>
    </font>
    <font>
      <sz val="9.5"/>
      <name val="Arial"/>
      <family val="2"/>
    </font>
    <font>
      <i/>
      <sz val="9.5"/>
      <name val="Arial"/>
      <family val="2"/>
    </font>
    <font>
      <b/>
      <sz val="18"/>
      <color rgb="FF52AF32"/>
      <name val="Arial"/>
      <family val="2"/>
    </font>
    <font>
      <sz val="9"/>
      <color rgb="FFFF0000"/>
      <name val="Arial"/>
      <family val="2"/>
    </font>
    <font>
      <b/>
      <sz val="7.5"/>
      <name val="Arial"/>
      <family val="2"/>
    </font>
    <font>
      <b/>
      <i/>
      <sz val="7.5"/>
      <name val="Arial"/>
      <family val="2"/>
    </font>
    <font>
      <i/>
      <u/>
      <sz val="8"/>
      <color indexed="12"/>
      <name val="Arial"/>
      <family val="2"/>
    </font>
    <font>
      <sz val="11"/>
      <color rgb="FFFF0000"/>
      <name val="Arial"/>
      <family val="2"/>
    </font>
    <font>
      <vertAlign val="superscript"/>
      <sz val="8"/>
      <color rgb="FFFF0000"/>
      <name val="Arial"/>
      <family val="2"/>
    </font>
    <font>
      <sz val="11"/>
      <name val="Arial"/>
      <family val="2"/>
    </font>
    <font>
      <b/>
      <sz val="16"/>
      <name val="Tahoma"/>
      <family val="2"/>
    </font>
    <font>
      <sz val="10"/>
      <color theme="0"/>
      <name val="Arial"/>
      <family val="2"/>
    </font>
    <font>
      <b/>
      <sz val="16"/>
      <color theme="0"/>
      <name val="Tahoma"/>
      <family val="2"/>
    </font>
    <font>
      <sz val="9"/>
      <color rgb="FF00B0F0"/>
      <name val="Arial"/>
      <family val="2"/>
    </font>
    <font>
      <sz val="10"/>
      <color rgb="FF00B0F0"/>
      <name val="Arial"/>
      <family val="2"/>
    </font>
    <font>
      <sz val="8"/>
      <color rgb="FF00B0F0"/>
      <name val="Arial"/>
      <family val="2"/>
    </font>
    <font>
      <strike/>
      <sz val="8"/>
      <color rgb="FF00B0F0"/>
      <name val="Arial"/>
      <family val="2"/>
    </font>
    <font>
      <sz val="13"/>
      <color rgb="FF333333"/>
      <name val="Arial"/>
      <family val="2"/>
    </font>
    <font>
      <sz val="10"/>
      <color theme="1"/>
      <name val="Arial"/>
      <family val="2"/>
    </font>
    <font>
      <sz val="9"/>
      <color theme="1"/>
      <name val="Arial"/>
      <family val="2"/>
    </font>
    <font>
      <sz val="8"/>
      <color theme="1"/>
      <name val="Arial"/>
      <family val="2"/>
    </font>
    <font>
      <b/>
      <sz val="8"/>
      <color theme="1"/>
      <name val="Arial"/>
      <family val="2"/>
    </font>
    <font>
      <vertAlign val="superscript"/>
      <sz val="10"/>
      <name val="Arial"/>
      <family val="2"/>
    </font>
    <font>
      <strike/>
      <sz val="8"/>
      <name val="Arial"/>
      <family val="2"/>
    </font>
    <font>
      <sz val="8"/>
      <name val="Times New Roman"/>
      <family val="1"/>
    </font>
    <font>
      <sz val="9"/>
      <name val="Arial"/>
      <family val="2"/>
    </font>
    <font>
      <sz val="10"/>
      <name val="Calibri"/>
      <family val="2"/>
    </font>
    <font>
      <u/>
      <sz val="10"/>
      <name val="Arial"/>
      <family val="2"/>
    </font>
    <font>
      <b/>
      <vertAlign val="superscript"/>
      <sz val="8"/>
      <name val="Arial"/>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6">
    <border>
      <left/>
      <right/>
      <top/>
      <bottom/>
      <diagonal/>
    </border>
    <border>
      <left/>
      <right/>
      <top style="thin">
        <color indexed="64"/>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5" fillId="0" borderId="0"/>
    <xf numFmtId="0" fontId="15" fillId="0" borderId="0"/>
    <xf numFmtId="0" fontId="16" fillId="0" borderId="0" applyNumberFormat="0" applyFill="0" applyBorder="0" applyAlignment="0" applyProtection="0">
      <alignment vertical="top"/>
      <protection locked="0"/>
    </xf>
    <xf numFmtId="9" fontId="8" fillId="0" borderId="0" applyFont="0" applyFill="0" applyBorder="0" applyAlignment="0" applyProtection="0"/>
    <xf numFmtId="0" fontId="8" fillId="0" borderId="0"/>
    <xf numFmtId="0" fontId="26" fillId="0" borderId="0"/>
    <xf numFmtId="0" fontId="4" fillId="0" borderId="0"/>
    <xf numFmtId="0" fontId="3" fillId="0" borderId="0"/>
    <xf numFmtId="0" fontId="8" fillId="0" borderId="0"/>
    <xf numFmtId="0" fontId="8" fillId="0" borderId="0"/>
    <xf numFmtId="0" fontId="2" fillId="0" borderId="0"/>
    <xf numFmtId="0" fontId="2" fillId="0" borderId="0"/>
    <xf numFmtId="0" fontId="5" fillId="0" borderId="0"/>
    <xf numFmtId="0" fontId="1" fillId="0" borderId="0"/>
  </cellStyleXfs>
  <cellXfs count="245">
    <xf numFmtId="0" fontId="0" fillId="0" borderId="0" xfId="0"/>
    <xf numFmtId="0" fontId="6" fillId="0" borderId="0" xfId="0" applyFont="1"/>
    <xf numFmtId="0" fontId="5" fillId="0" borderId="0" xfId="0" applyFont="1"/>
    <xf numFmtId="0" fontId="8" fillId="0" borderId="0" xfId="0" quotePrefix="1" applyFont="1" applyBorder="1" applyAlignment="1">
      <alignment wrapText="1"/>
    </xf>
    <xf numFmtId="0" fontId="8" fillId="0" borderId="0" xfId="0" applyFont="1" applyBorder="1"/>
    <xf numFmtId="0" fontId="15" fillId="2" borderId="0" xfId="2" applyFill="1"/>
    <xf numFmtId="0" fontId="17" fillId="2" borderId="0" xfId="3" applyFont="1" applyFill="1" applyAlignment="1" applyProtection="1">
      <alignment horizontal="left"/>
    </xf>
    <xf numFmtId="0" fontId="18" fillId="2" borderId="0" xfId="2" applyFont="1" applyFill="1"/>
    <xf numFmtId="0" fontId="19" fillId="2" borderId="0" xfId="2" applyFont="1" applyFill="1"/>
    <xf numFmtId="0" fontId="20" fillId="2" borderId="0" xfId="2" applyFont="1" applyFill="1"/>
    <xf numFmtId="0" fontId="21" fillId="2" borderId="0" xfId="2" applyFont="1" applyFill="1"/>
    <xf numFmtId="0" fontId="15" fillId="2" borderId="0" xfId="2" applyFill="1" applyAlignment="1">
      <alignment horizontal="center" vertical="center"/>
    </xf>
    <xf numFmtId="0" fontId="5" fillId="0" borderId="0" xfId="0" applyFont="1" applyBorder="1"/>
    <xf numFmtId="0" fontId="8" fillId="0" borderId="0" xfId="0" quotePrefix="1" applyFont="1" applyBorder="1" applyAlignment="1">
      <alignment vertical="top" wrapText="1"/>
    </xf>
    <xf numFmtId="0" fontId="10" fillId="0" borderId="0" xfId="0" applyFont="1" applyBorder="1"/>
    <xf numFmtId="0" fontId="8" fillId="0" borderId="2" xfId="0" quotePrefix="1" applyFont="1" applyBorder="1" applyAlignment="1">
      <alignment wrapText="1"/>
    </xf>
    <xf numFmtId="0" fontId="9" fillId="0" borderId="0" xfId="0" applyFont="1" applyBorder="1"/>
    <xf numFmtId="0" fontId="18" fillId="0" borderId="0" xfId="0" applyFont="1" applyBorder="1"/>
    <xf numFmtId="0" fontId="8" fillId="0" borderId="0" xfId="0" applyFont="1" applyBorder="1" applyAlignment="1">
      <alignment horizontal="center"/>
    </xf>
    <xf numFmtId="0" fontId="11" fillId="0" borderId="0" xfId="0" applyFont="1" applyBorder="1" applyAlignment="1">
      <alignment wrapText="1"/>
    </xf>
    <xf numFmtId="3" fontId="8" fillId="0" borderId="0" xfId="1" applyNumberFormat="1" applyFont="1" applyBorder="1" applyAlignment="1">
      <alignment horizontal="right"/>
    </xf>
    <xf numFmtId="0" fontId="8" fillId="0" borderId="0" xfId="0" applyFont="1" applyBorder="1" applyAlignment="1">
      <alignment wrapText="1"/>
    </xf>
    <xf numFmtId="0" fontId="8" fillId="0" borderId="0" xfId="0" applyFont="1" applyBorder="1" applyAlignment="1"/>
    <xf numFmtId="3" fontId="8" fillId="0" borderId="0" xfId="0" applyNumberFormat="1" applyFont="1" applyBorder="1" applyAlignment="1">
      <alignment horizontal="right"/>
    </xf>
    <xf numFmtId="0" fontId="5" fillId="0" borderId="2" xfId="0" applyFont="1" applyBorder="1"/>
    <xf numFmtId="0" fontId="8" fillId="0" borderId="0" xfId="0" applyFont="1" applyFill="1" applyBorder="1" applyAlignment="1">
      <alignment horizontal="center" vertical="top"/>
    </xf>
    <xf numFmtId="3" fontId="8" fillId="0" borderId="0" xfId="1" applyNumberFormat="1" applyFont="1" applyBorder="1" applyAlignment="1">
      <alignment horizontal="right" vertical="top"/>
    </xf>
    <xf numFmtId="0" fontId="8" fillId="0" borderId="0" xfId="0" applyFont="1" applyBorder="1" applyAlignment="1">
      <alignment horizontal="center" vertical="top"/>
    </xf>
    <xf numFmtId="3" fontId="8" fillId="0" borderId="0" xfId="0" applyNumberFormat="1" applyFont="1" applyFill="1" applyBorder="1" applyAlignment="1">
      <alignment horizontal="right"/>
    </xf>
    <xf numFmtId="0" fontId="8" fillId="0" borderId="0" xfId="0" applyFont="1" applyBorder="1" applyAlignment="1">
      <alignment vertical="top"/>
    </xf>
    <xf numFmtId="3" fontId="8" fillId="0" borderId="0" xfId="0" applyNumberFormat="1" applyFont="1" applyBorder="1" applyAlignment="1"/>
    <xf numFmtId="0" fontId="8" fillId="0" borderId="0" xfId="1" applyFont="1" applyBorder="1" applyAlignment="1">
      <alignment horizontal="right"/>
    </xf>
    <xf numFmtId="0" fontId="5" fillId="0" borderId="0" xfId="0" applyFont="1" applyBorder="1" applyAlignment="1">
      <alignment vertical="top"/>
    </xf>
    <xf numFmtId="0" fontId="8" fillId="0" borderId="0" xfId="0" applyFont="1" applyBorder="1" applyAlignment="1">
      <alignment horizontal="center" vertical="center"/>
    </xf>
    <xf numFmtId="0" fontId="8" fillId="0" borderId="0" xfId="1" applyFont="1" applyBorder="1" applyAlignment="1">
      <alignment vertical="center"/>
    </xf>
    <xf numFmtId="0" fontId="8" fillId="0" borderId="0" xfId="1" applyFont="1" applyBorder="1" applyAlignment="1">
      <alignment horizontal="right" vertical="center"/>
    </xf>
    <xf numFmtId="0" fontId="8" fillId="0" borderId="2" xfId="0" applyFont="1" applyBorder="1" applyAlignment="1">
      <alignment horizontal="center" vertical="top"/>
    </xf>
    <xf numFmtId="0" fontId="8" fillId="0" borderId="2" xfId="1" applyFont="1" applyBorder="1"/>
    <xf numFmtId="0" fontId="8" fillId="0" borderId="2" xfId="1" applyFont="1" applyBorder="1" applyAlignment="1">
      <alignment horizontal="right"/>
    </xf>
    <xf numFmtId="0" fontId="8" fillId="0" borderId="0" xfId="0" applyFont="1" applyBorder="1" applyAlignment="1">
      <alignment horizontal="right"/>
    </xf>
    <xf numFmtId="0" fontId="8" fillId="0" borderId="2" xfId="0" applyFont="1" applyBorder="1"/>
    <xf numFmtId="0" fontId="8" fillId="0" borderId="2" xfId="0" applyFont="1" applyBorder="1" applyAlignment="1">
      <alignment horizontal="center"/>
    </xf>
    <xf numFmtId="0" fontId="8" fillId="0" borderId="2" xfId="0" applyFont="1" applyBorder="1" applyAlignment="1">
      <alignment wrapText="1"/>
    </xf>
    <xf numFmtId="3" fontId="10" fillId="0" borderId="2" xfId="0" applyNumberFormat="1" applyFont="1" applyBorder="1" applyAlignment="1">
      <alignment wrapText="1"/>
    </xf>
    <xf numFmtId="3" fontId="8" fillId="0" borderId="2" xfId="0" applyNumberFormat="1" applyFont="1" applyBorder="1" applyAlignment="1">
      <alignment wrapText="1"/>
    </xf>
    <xf numFmtId="0" fontId="24" fillId="0" borderId="0" xfId="0" applyFont="1" applyBorder="1"/>
    <xf numFmtId="0" fontId="25" fillId="0" borderId="0" xfId="0" applyFont="1" applyBorder="1"/>
    <xf numFmtId="0" fontId="5" fillId="0" borderId="0" xfId="0" applyFont="1" applyBorder="1" applyAlignment="1">
      <alignment horizontal="left" indent="1"/>
    </xf>
    <xf numFmtId="0" fontId="5" fillId="0" borderId="0" xfId="0" applyFont="1" applyBorder="1" applyAlignment="1">
      <alignment horizontal="left" indent="2"/>
    </xf>
    <xf numFmtId="0" fontId="5" fillId="0" borderId="2" xfId="0" applyFont="1" applyBorder="1" applyAlignment="1">
      <alignment horizontal="left" indent="1"/>
    </xf>
    <xf numFmtId="0" fontId="8" fillId="2" borderId="0" xfId="2" applyFont="1" applyFill="1"/>
    <xf numFmtId="0" fontId="0" fillId="2" borderId="0" xfId="0" applyFill="1"/>
    <xf numFmtId="0" fontId="8" fillId="2" borderId="0" xfId="5" applyFill="1"/>
    <xf numFmtId="0" fontId="16" fillId="2" borderId="0" xfId="3" applyFill="1" applyAlignment="1" applyProtection="1"/>
    <xf numFmtId="0" fontId="8" fillId="2" borderId="0" xfId="5" applyFont="1" applyFill="1"/>
    <xf numFmtId="0" fontId="18" fillId="2" borderId="0" xfId="5" applyFont="1" applyFill="1"/>
    <xf numFmtId="0" fontId="11" fillId="0" borderId="0" xfId="0" applyFont="1" applyBorder="1" applyAlignment="1">
      <alignment horizontal="center"/>
    </xf>
    <xf numFmtId="0" fontId="11" fillId="0" borderId="0" xfId="0" applyFont="1" applyBorder="1" applyAlignment="1">
      <alignment horizontal="center" vertical="top"/>
    </xf>
    <xf numFmtId="3" fontId="11" fillId="0" borderId="0" xfId="1" applyNumberFormat="1" applyFont="1" applyBorder="1" applyAlignment="1">
      <alignment horizontal="right"/>
    </xf>
    <xf numFmtId="3" fontId="11" fillId="0" borderId="0" xfId="1" applyNumberFormat="1" applyFont="1" applyBorder="1" applyAlignment="1"/>
    <xf numFmtId="0" fontId="11" fillId="0" borderId="0" xfId="0" quotePrefix="1" applyFont="1" applyBorder="1" applyAlignment="1">
      <alignment wrapText="1"/>
    </xf>
    <xf numFmtId="0" fontId="18" fillId="0" borderId="0" xfId="0" applyFont="1" applyFill="1" applyBorder="1"/>
    <xf numFmtId="0" fontId="11" fillId="0" borderId="0" xfId="0" quotePrefix="1" applyFont="1" applyFill="1" applyBorder="1" applyAlignment="1">
      <alignment wrapText="1"/>
    </xf>
    <xf numFmtId="0" fontId="11" fillId="0" borderId="0" xfId="0" applyFont="1" applyFill="1" applyBorder="1" applyAlignment="1">
      <alignment horizontal="center"/>
    </xf>
    <xf numFmtId="0" fontId="11" fillId="0" borderId="0" xfId="1" applyFont="1" applyFill="1" applyBorder="1" applyAlignment="1">
      <alignment horizontal="right"/>
    </xf>
    <xf numFmtId="0" fontId="8" fillId="0" borderId="0" xfId="0" applyFont="1" applyFill="1" applyBorder="1" applyAlignment="1">
      <alignment horizontal="center"/>
    </xf>
    <xf numFmtId="0" fontId="5" fillId="0" borderId="0" xfId="0" applyFont="1" applyFill="1" applyBorder="1"/>
    <xf numFmtId="0" fontId="8" fillId="0" borderId="0" xfId="0" quotePrefix="1" applyFont="1" applyFill="1" applyBorder="1" applyAlignment="1">
      <alignment vertical="center" wrapText="1"/>
    </xf>
    <xf numFmtId="0" fontId="11" fillId="0" borderId="0" xfId="0" applyFont="1" applyBorder="1"/>
    <xf numFmtId="0" fontId="8" fillId="0" borderId="0" xfId="0" quotePrefix="1" applyFont="1" applyFill="1" applyBorder="1" applyAlignment="1">
      <alignment wrapText="1"/>
    </xf>
    <xf numFmtId="0" fontId="8" fillId="0" borderId="0" xfId="0" quotePrefix="1" applyFont="1" applyFill="1" applyBorder="1" applyAlignment="1">
      <alignment vertical="center"/>
    </xf>
    <xf numFmtId="0" fontId="28" fillId="0" borderId="0" xfId="0" applyFont="1" applyBorder="1"/>
    <xf numFmtId="3" fontId="29" fillId="0" borderId="0" xfId="0" applyNumberFormat="1" applyFont="1" applyBorder="1" applyAlignment="1">
      <alignment horizontal="right"/>
    </xf>
    <xf numFmtId="3" fontId="29" fillId="0" borderId="0" xfId="1" applyNumberFormat="1" applyFont="1" applyBorder="1" applyAlignment="1">
      <alignment horizontal="right"/>
    </xf>
    <xf numFmtId="0" fontId="29" fillId="0" borderId="0" xfId="0" applyFont="1" applyBorder="1"/>
    <xf numFmtId="3" fontId="6" fillId="0" borderId="0" xfId="0" applyNumberFormat="1" applyFont="1"/>
    <xf numFmtId="0" fontId="7" fillId="0" borderId="0" xfId="0" applyFont="1" applyAlignment="1"/>
    <xf numFmtId="0" fontId="7" fillId="0" borderId="0" xfId="0" applyFont="1"/>
    <xf numFmtId="0" fontId="11" fillId="0" borderId="2" xfId="0" applyFont="1" applyBorder="1" applyAlignment="1">
      <alignment horizontal="center"/>
    </xf>
    <xf numFmtId="0" fontId="11" fillId="0" borderId="2" xfId="0" quotePrefix="1" applyFont="1" applyFill="1" applyBorder="1" applyAlignment="1">
      <alignment wrapText="1"/>
    </xf>
    <xf numFmtId="3" fontId="11" fillId="0" borderId="2" xfId="1" applyNumberFormat="1" applyFont="1" applyBorder="1" applyAlignment="1"/>
    <xf numFmtId="3" fontId="11" fillId="0" borderId="2" xfId="1" applyNumberFormat="1" applyFont="1" applyBorder="1" applyAlignment="1">
      <alignment horizontal="right"/>
    </xf>
    <xf numFmtId="3" fontId="11" fillId="0" borderId="2" xfId="0" applyNumberFormat="1" applyFont="1" applyFill="1" applyBorder="1" applyAlignment="1">
      <alignment horizontal="right"/>
    </xf>
    <xf numFmtId="3" fontId="11" fillId="0" borderId="0" xfId="0" applyNumberFormat="1" applyFont="1" applyBorder="1" applyAlignment="1">
      <alignment horizontal="right"/>
    </xf>
    <xf numFmtId="0" fontId="18" fillId="0" borderId="0" xfId="2" applyFont="1" applyFill="1"/>
    <xf numFmtId="3" fontId="6" fillId="0" borderId="0" xfId="0" applyNumberFormat="1" applyFont="1" applyAlignment="1">
      <alignment horizontal="right"/>
    </xf>
    <xf numFmtId="0" fontId="6" fillId="0" borderId="0" xfId="0" applyFont="1" applyAlignment="1">
      <alignment horizontal="right"/>
    </xf>
    <xf numFmtId="0" fontId="13" fillId="0" borderId="0" xfId="0" applyFont="1" applyAlignment="1">
      <alignment vertical="center"/>
    </xf>
    <xf numFmtId="0" fontId="25" fillId="0" borderId="0" xfId="0" applyFont="1" applyAlignment="1">
      <alignment vertical="center"/>
    </xf>
    <xf numFmtId="0" fontId="32" fillId="0" borderId="0" xfId="0" applyFont="1" applyAlignment="1">
      <alignment vertical="center"/>
    </xf>
    <xf numFmtId="0" fontId="0" fillId="0" borderId="0" xfId="0" applyAlignment="1">
      <alignment horizontal="left"/>
    </xf>
    <xf numFmtId="0" fontId="32" fillId="0" borderId="0" xfId="0" applyFont="1" applyAlignment="1">
      <alignment horizontal="left" vertical="center"/>
    </xf>
    <xf numFmtId="0" fontId="33" fillId="0" borderId="0" xfId="0" applyFont="1" applyAlignment="1">
      <alignment vertical="center"/>
    </xf>
    <xf numFmtId="0" fontId="0" fillId="0" borderId="0" xfId="0" applyAlignment="1">
      <alignment wrapText="1"/>
    </xf>
    <xf numFmtId="0" fontId="22" fillId="0" borderId="0" xfId="0" applyFont="1" applyFill="1" applyAlignment="1">
      <alignment horizontal="center" vertical="center"/>
    </xf>
    <xf numFmtId="0" fontId="0" fillId="2" borderId="0" xfId="0" applyFill="1" applyAlignment="1"/>
    <xf numFmtId="0" fontId="8" fillId="0" borderId="1" xfId="0" applyFont="1" applyBorder="1" applyAlignment="1">
      <alignment horizontal="center" vertical="center"/>
    </xf>
    <xf numFmtId="0" fontId="34" fillId="0" borderId="0" xfId="0" applyFont="1" applyAlignment="1"/>
    <xf numFmtId="0" fontId="34" fillId="0" borderId="0" xfId="0" applyFont="1"/>
    <xf numFmtId="0" fontId="35" fillId="0" borderId="0" xfId="0" applyFont="1" applyAlignment="1"/>
    <xf numFmtId="0" fontId="35" fillId="0" borderId="0" xfId="0" applyFont="1"/>
    <xf numFmtId="0" fontId="36" fillId="2" borderId="0" xfId="3" applyFont="1" applyFill="1" applyAlignment="1" applyProtection="1"/>
    <xf numFmtId="0" fontId="10" fillId="2" borderId="0" xfId="5" applyFont="1" applyFill="1"/>
    <xf numFmtId="0" fontId="8" fillId="0" borderId="0" xfId="0" applyFont="1" applyFill="1" applyBorder="1" applyAlignment="1">
      <alignment wrapText="1"/>
    </xf>
    <xf numFmtId="1" fontId="8" fillId="0" borderId="0" xfId="0" applyNumberFormat="1" applyFont="1" applyBorder="1"/>
    <xf numFmtId="1" fontId="11" fillId="0" borderId="0" xfId="0" applyNumberFormat="1" applyFont="1" applyBorder="1"/>
    <xf numFmtId="1" fontId="8" fillId="0" borderId="0" xfId="0" applyNumberFormat="1" applyFont="1" applyFill="1" applyBorder="1"/>
    <xf numFmtId="1" fontId="8" fillId="0" borderId="0" xfId="0" applyNumberFormat="1" applyFont="1" applyFill="1" applyBorder="1" applyAlignment="1"/>
    <xf numFmtId="1" fontId="11" fillId="0" borderId="0" xfId="0" applyNumberFormat="1" applyFont="1" applyFill="1" applyBorder="1"/>
    <xf numFmtId="0" fontId="11" fillId="0" borderId="0" xfId="0" applyFont="1" applyBorder="1" applyAlignment="1">
      <alignment horizontal="right"/>
    </xf>
    <xf numFmtId="1" fontId="11" fillId="0" borderId="0" xfId="0" applyNumberFormat="1" applyFont="1" applyFill="1" applyBorder="1" applyAlignment="1">
      <alignment horizontal="right"/>
    </xf>
    <xf numFmtId="1" fontId="8" fillId="0" borderId="0" xfId="0" applyNumberFormat="1" applyFont="1" applyBorder="1" applyAlignment="1">
      <alignment horizontal="right"/>
    </xf>
    <xf numFmtId="0" fontId="8" fillId="0" borderId="0" xfId="0" applyFont="1" applyFill="1" applyBorder="1"/>
    <xf numFmtId="0" fontId="10" fillId="0" borderId="0" xfId="0" applyFont="1" applyFill="1" applyBorder="1"/>
    <xf numFmtId="0" fontId="13" fillId="0" borderId="2" xfId="0" applyFont="1" applyBorder="1" applyAlignment="1">
      <alignment horizontal="center" vertical="center"/>
    </xf>
    <xf numFmtId="0" fontId="13" fillId="0" borderId="1" xfId="0" applyFont="1" applyBorder="1" applyAlignment="1">
      <alignment horizontal="center" vertical="center"/>
    </xf>
    <xf numFmtId="3" fontId="10" fillId="0" borderId="0" xfId="0" applyNumberFormat="1" applyFont="1" applyBorder="1" applyAlignment="1">
      <alignment horizontal="right"/>
    </xf>
    <xf numFmtId="3" fontId="11" fillId="0" borderId="0" xfId="0" applyNumberFormat="1" applyFont="1" applyFill="1" applyBorder="1" applyAlignment="1">
      <alignment horizontal="right"/>
    </xf>
    <xf numFmtId="0" fontId="8" fillId="0" borderId="0" xfId="0" applyFont="1" applyFill="1" applyBorder="1" applyAlignment="1"/>
    <xf numFmtId="0" fontId="11" fillId="0" borderId="0" xfId="0" applyFont="1" applyFill="1" applyBorder="1" applyAlignment="1">
      <alignment horizontal="right"/>
    </xf>
    <xf numFmtId="3" fontId="29" fillId="0" borderId="0" xfId="1" applyNumberFormat="1" applyFont="1" applyFill="1" applyBorder="1" applyAlignment="1">
      <alignment horizontal="right"/>
    </xf>
    <xf numFmtId="0" fontId="11" fillId="0" borderId="0" xfId="1" applyFont="1" applyBorder="1" applyAlignment="1">
      <alignment horizontal="right"/>
    </xf>
    <xf numFmtId="3" fontId="11" fillId="0" borderId="0" xfId="1" applyNumberFormat="1" applyFont="1" applyFill="1" applyBorder="1" applyAlignment="1">
      <alignment horizontal="right"/>
    </xf>
    <xf numFmtId="3" fontId="8" fillId="0" borderId="0" xfId="1" applyNumberFormat="1" applyFont="1" applyFill="1" applyBorder="1" applyAlignment="1">
      <alignment horizontal="right"/>
    </xf>
    <xf numFmtId="0" fontId="8" fillId="0" borderId="0" xfId="1" applyFont="1" applyFill="1" applyBorder="1" applyAlignment="1">
      <alignment horizontal="right"/>
    </xf>
    <xf numFmtId="0" fontId="15" fillId="0" borderId="0" xfId="2" applyFill="1"/>
    <xf numFmtId="0" fontId="47" fillId="0" borderId="0" xfId="0" applyFont="1"/>
    <xf numFmtId="0" fontId="5" fillId="0" borderId="0" xfId="2" applyFont="1" applyFill="1"/>
    <xf numFmtId="3" fontId="23" fillId="0" borderId="0" xfId="0" applyNumberFormat="1" applyFont="1" applyBorder="1" applyAlignment="1">
      <alignment horizontal="right"/>
    </xf>
    <xf numFmtId="3" fontId="8" fillId="0" borderId="2" xfId="0" applyNumberFormat="1" applyFont="1" applyBorder="1" applyAlignment="1">
      <alignment horizontal="right" vertical="top"/>
    </xf>
    <xf numFmtId="0" fontId="8" fillId="0" borderId="1" xfId="0" applyFont="1" applyBorder="1" applyAlignment="1">
      <alignment horizontal="center" vertical="center"/>
    </xf>
    <xf numFmtId="0" fontId="16" fillId="0" borderId="0" xfId="3" applyFill="1" applyAlignment="1" applyProtection="1"/>
    <xf numFmtId="3" fontId="27" fillId="0" borderId="0" xfId="1" applyNumberFormat="1" applyFont="1" applyBorder="1" applyAlignment="1">
      <alignment horizontal="right"/>
    </xf>
    <xf numFmtId="3" fontId="8" fillId="0" borderId="2" xfId="1" applyNumberFormat="1" applyFont="1" applyBorder="1" applyAlignment="1">
      <alignment horizontal="right"/>
    </xf>
    <xf numFmtId="3" fontId="8" fillId="0" borderId="2" xfId="0" applyNumberFormat="1" applyFont="1" applyBorder="1" applyAlignment="1">
      <alignment horizontal="left"/>
    </xf>
    <xf numFmtId="0" fontId="29" fillId="0" borderId="2" xfId="0" applyFont="1" applyBorder="1"/>
    <xf numFmtId="3" fontId="10" fillId="0" borderId="0" xfId="0" applyNumberFormat="1" applyFont="1" applyFill="1" applyBorder="1" applyAlignment="1">
      <alignment horizontal="right"/>
    </xf>
    <xf numFmtId="0" fontId="8" fillId="0" borderId="1" xfId="0" applyFont="1" applyBorder="1" applyAlignment="1">
      <alignment horizontal="center" vertical="center"/>
    </xf>
    <xf numFmtId="0" fontId="0" fillId="0" borderId="0" xfId="0" applyFill="1"/>
    <xf numFmtId="0" fontId="5" fillId="0" borderId="0" xfId="0" applyFont="1" applyFill="1"/>
    <xf numFmtId="0" fontId="8" fillId="0" borderId="0" xfId="2" applyFont="1" applyFill="1"/>
    <xf numFmtId="1" fontId="51" fillId="0" borderId="0" xfId="0" applyNumberFormat="1" applyFont="1" applyFill="1" applyBorder="1"/>
    <xf numFmtId="0" fontId="5" fillId="2" borderId="0" xfId="0" applyFont="1" applyFill="1"/>
    <xf numFmtId="0" fontId="8" fillId="0" borderId="1" xfId="0" applyFont="1" applyFill="1" applyBorder="1" applyAlignment="1">
      <alignment horizontal="center" vertical="center"/>
    </xf>
    <xf numFmtId="0" fontId="8" fillId="0" borderId="0" xfId="1" applyFont="1" applyFill="1"/>
    <xf numFmtId="0" fontId="8" fillId="0" borderId="2" xfId="1" applyFont="1" applyFill="1" applyBorder="1"/>
    <xf numFmtId="0" fontId="52" fillId="0" borderId="0" xfId="13" applyFont="1" applyFill="1" applyBorder="1" applyAlignment="1">
      <alignment horizontal="left"/>
    </xf>
    <xf numFmtId="3" fontId="8" fillId="0" borderId="2" xfId="0" applyNumberFormat="1" applyFont="1" applyFill="1" applyBorder="1" applyAlignment="1">
      <alignment horizontal="right" vertical="top"/>
    </xf>
    <xf numFmtId="0" fontId="8" fillId="0" borderId="2" xfId="0" applyFont="1" applyFill="1" applyBorder="1"/>
    <xf numFmtId="0" fontId="50" fillId="0" borderId="0" xfId="0" applyFont="1" applyFill="1" applyBorder="1"/>
    <xf numFmtId="0" fontId="29" fillId="0" borderId="0" xfId="0" applyFont="1" applyFill="1" applyBorder="1"/>
    <xf numFmtId="0" fontId="50" fillId="0" borderId="1" xfId="0" applyFont="1" applyFill="1" applyBorder="1" applyAlignment="1">
      <alignment horizontal="center" vertical="center"/>
    </xf>
    <xf numFmtId="3" fontId="50" fillId="0" borderId="0" xfId="1" applyNumberFormat="1" applyFont="1" applyFill="1" applyBorder="1" applyAlignment="1">
      <alignment horizontal="right"/>
    </xf>
    <xf numFmtId="3" fontId="51" fillId="0" borderId="0" xfId="1" applyNumberFormat="1" applyFont="1" applyFill="1" applyBorder="1" applyAlignment="1">
      <alignment horizontal="right"/>
    </xf>
    <xf numFmtId="0" fontId="50" fillId="0" borderId="2" xfId="0" applyFont="1" applyFill="1" applyBorder="1"/>
    <xf numFmtId="0" fontId="48" fillId="0" borderId="0" xfId="0" applyFont="1" applyFill="1" applyBorder="1"/>
    <xf numFmtId="0" fontId="49" fillId="0" borderId="1" xfId="0" applyFont="1" applyFill="1" applyBorder="1" applyAlignment="1">
      <alignment horizontal="center" vertical="center"/>
    </xf>
    <xf numFmtId="3" fontId="49" fillId="0" borderId="2" xfId="0" applyNumberFormat="1" applyFont="1" applyFill="1" applyBorder="1" applyAlignment="1">
      <alignment horizontal="right" vertical="top"/>
    </xf>
    <xf numFmtId="0" fontId="13" fillId="0" borderId="1" xfId="0" applyFont="1" applyFill="1" applyBorder="1" applyAlignment="1">
      <alignment horizontal="center" vertical="center"/>
    </xf>
    <xf numFmtId="3" fontId="53" fillId="0" borderId="0" xfId="1" applyNumberFormat="1" applyFont="1" applyFill="1" applyBorder="1" applyAlignment="1">
      <alignment horizontal="right"/>
    </xf>
    <xf numFmtId="1" fontId="8" fillId="0" borderId="0" xfId="0" applyNumberFormat="1" applyFont="1" applyFill="1" applyBorder="1" applyAlignment="1">
      <alignment horizontal="right"/>
    </xf>
    <xf numFmtId="0" fontId="5" fillId="0" borderId="2" xfId="0" applyFont="1" applyFill="1" applyBorder="1"/>
    <xf numFmtId="0" fontId="43" fillId="0" borderId="1" xfId="0" applyFont="1" applyFill="1" applyBorder="1" applyAlignment="1">
      <alignment horizontal="center" vertical="center"/>
    </xf>
    <xf numFmtId="0" fontId="44" fillId="0" borderId="0" xfId="0" applyFont="1" applyFill="1" applyBorder="1"/>
    <xf numFmtId="3" fontId="46" fillId="0" borderId="0" xfId="1" applyNumberFormat="1" applyFont="1" applyFill="1" applyBorder="1" applyAlignment="1">
      <alignment horizontal="right"/>
    </xf>
    <xf numFmtId="3" fontId="45" fillId="0" borderId="0" xfId="1" applyNumberFormat="1" applyFont="1" applyFill="1" applyBorder="1" applyAlignment="1">
      <alignment horizontal="right"/>
    </xf>
    <xf numFmtId="1" fontId="45" fillId="0" borderId="0" xfId="0" applyNumberFormat="1" applyFont="1" applyFill="1" applyBorder="1" applyAlignment="1">
      <alignment horizontal="right"/>
    </xf>
    <xf numFmtId="0" fontId="8" fillId="0" borderId="1" xfId="0" applyFont="1" applyBorder="1" applyAlignment="1">
      <alignment horizontal="center" vertical="center"/>
    </xf>
    <xf numFmtId="3" fontId="8" fillId="0" borderId="0" xfId="0" applyNumberFormat="1" applyFont="1" applyFill="1" applyBorder="1" applyAlignment="1"/>
    <xf numFmtId="3" fontId="8" fillId="0" borderId="0" xfId="0" applyNumberFormat="1" applyFont="1" applyFill="1" applyBorder="1" applyAlignment="1">
      <alignment horizontal="right" vertical="top"/>
    </xf>
    <xf numFmtId="3" fontId="11" fillId="0" borderId="0" xfId="1" applyNumberFormat="1" applyFont="1" applyFill="1" applyBorder="1"/>
    <xf numFmtId="3" fontId="8" fillId="0" borderId="0" xfId="1" applyNumberFormat="1" applyFont="1" applyFill="1" applyBorder="1"/>
    <xf numFmtId="3" fontId="23" fillId="0" borderId="2" xfId="0" applyNumberFormat="1" applyFont="1" applyFill="1" applyBorder="1" applyAlignment="1">
      <alignment horizontal="right"/>
    </xf>
    <xf numFmtId="0" fontId="12" fillId="0" borderId="0" xfId="13" applyFont="1" applyFill="1" applyBorder="1" applyAlignment="1">
      <alignment horizontal="left"/>
    </xf>
    <xf numFmtId="3" fontId="14" fillId="0" borderId="0" xfId="0" applyNumberFormat="1" applyFont="1" applyFill="1" applyBorder="1" applyAlignment="1">
      <alignment horizontal="right"/>
    </xf>
    <xf numFmtId="3" fontId="23" fillId="0" borderId="0" xfId="0" applyNumberFormat="1" applyFont="1" applyFill="1" applyBorder="1"/>
    <xf numFmtId="3" fontId="23" fillId="0" borderId="2" xfId="0" applyNumberFormat="1" applyFont="1" applyFill="1" applyBorder="1"/>
    <xf numFmtId="0" fontId="8" fillId="0" borderId="0" xfId="0" applyFont="1" applyFill="1" applyAlignment="1">
      <alignment vertical="center" wrapText="1"/>
    </xf>
    <xf numFmtId="3" fontId="23" fillId="0" borderId="0" xfId="0" applyNumberFormat="1" applyFont="1" applyFill="1" applyBorder="1" applyAlignment="1">
      <alignment horizontal="right"/>
    </xf>
    <xf numFmtId="3" fontId="54" fillId="0" borderId="0" xfId="0" applyNumberFormat="1" applyFont="1" applyAlignment="1">
      <alignment horizontal="right"/>
    </xf>
    <xf numFmtId="3" fontId="54" fillId="0" borderId="0" xfId="1" applyNumberFormat="1" applyFont="1" applyBorder="1" applyAlignment="1">
      <alignment horizontal="right"/>
    </xf>
    <xf numFmtId="0" fontId="55" fillId="0" borderId="2" xfId="0" applyFont="1" applyBorder="1" applyAlignment="1">
      <alignment horizontal="center" vertical="center"/>
    </xf>
    <xf numFmtId="0" fontId="23" fillId="0" borderId="0" xfId="0" applyFont="1" applyFill="1" applyAlignment="1">
      <alignment vertical="center" wrapText="1"/>
    </xf>
    <xf numFmtId="3" fontId="10" fillId="0" borderId="0" xfId="0" applyNumberFormat="1" applyFont="1" applyFill="1" applyBorder="1"/>
    <xf numFmtId="0" fontId="28" fillId="0" borderId="0" xfId="0" applyFont="1" applyFill="1" applyBorder="1"/>
    <xf numFmtId="0" fontId="10" fillId="0" borderId="1" xfId="0" applyFont="1" applyFill="1" applyBorder="1" applyAlignment="1">
      <alignment horizontal="center" wrapText="1"/>
    </xf>
    <xf numFmtId="0" fontId="11" fillId="0" borderId="0" xfId="0" applyFont="1" applyFill="1" applyBorder="1" applyAlignment="1">
      <alignment wrapText="1"/>
    </xf>
    <xf numFmtId="3" fontId="8" fillId="0" borderId="0" xfId="1" applyNumberFormat="1" applyFont="1" applyFill="1" applyBorder="1" applyAlignment="1">
      <alignment horizontal="right" vertical="top"/>
    </xf>
    <xf numFmtId="0" fontId="5" fillId="0" borderId="0" xfId="0" applyFont="1" applyFill="1" applyBorder="1" applyAlignment="1">
      <alignment vertical="top"/>
    </xf>
    <xf numFmtId="0" fontId="8" fillId="0" borderId="2" xfId="0" quotePrefix="1" applyFont="1" applyFill="1" applyBorder="1" applyAlignment="1">
      <alignment wrapText="1"/>
    </xf>
    <xf numFmtId="0" fontId="11" fillId="0" borderId="0" xfId="0" applyFont="1" applyFill="1" applyBorder="1"/>
    <xf numFmtId="0" fontId="11" fillId="0" borderId="2" xfId="0" applyFont="1" applyFill="1" applyBorder="1" applyAlignment="1">
      <alignment wrapText="1"/>
    </xf>
    <xf numFmtId="3" fontId="11" fillId="0" borderId="2" xfId="1" applyNumberFormat="1" applyFont="1" applyFill="1" applyBorder="1"/>
    <xf numFmtId="0" fontId="52" fillId="0" borderId="2" xfId="13" applyFont="1" applyFill="1" applyBorder="1" applyAlignment="1">
      <alignment horizontal="left"/>
    </xf>
    <xf numFmtId="0" fontId="9" fillId="0" borderId="0" xfId="0" applyFont="1" applyFill="1" applyBorder="1"/>
    <xf numFmtId="1" fontId="8" fillId="0" borderId="0" xfId="1" applyNumberFormat="1" applyFont="1" applyBorder="1" applyAlignment="1">
      <alignment horizontal="right"/>
    </xf>
    <xf numFmtId="1" fontId="8" fillId="0" borderId="0" xfId="1" applyNumberFormat="1" applyFont="1" applyFill="1" applyBorder="1" applyAlignment="1">
      <alignment horizontal="right"/>
    </xf>
    <xf numFmtId="0" fontId="37" fillId="0" borderId="0" xfId="14" applyFont="1"/>
    <xf numFmtId="0" fontId="37" fillId="0" borderId="0" xfId="14" applyFont="1" applyFill="1"/>
    <xf numFmtId="0" fontId="31" fillId="0" borderId="0" xfId="13" applyFont="1" applyBorder="1" applyAlignment="1">
      <alignment vertical="center" wrapText="1"/>
    </xf>
    <xf numFmtId="0" fontId="31" fillId="0" borderId="3" xfId="13" applyFont="1" applyBorder="1" applyAlignment="1">
      <alignment vertical="center" wrapText="1"/>
    </xf>
    <xf numFmtId="0" fontId="31" fillId="0" borderId="4" xfId="13" applyFont="1" applyBorder="1" applyAlignment="1">
      <alignment vertical="center" wrapText="1"/>
    </xf>
    <xf numFmtId="0" fontId="39" fillId="0" borderId="0" xfId="14" applyFont="1"/>
    <xf numFmtId="0" fontId="31" fillId="0" borderId="5" xfId="13" applyFont="1" applyBorder="1" applyAlignment="1">
      <alignment vertical="center" wrapText="1"/>
    </xf>
    <xf numFmtId="0" fontId="30" fillId="0" borderId="5" xfId="13" applyFont="1" applyBorder="1" applyAlignment="1">
      <alignment vertical="top" wrapText="1"/>
    </xf>
    <xf numFmtId="0" fontId="30" fillId="0" borderId="0" xfId="13" applyFont="1" applyAlignment="1">
      <alignment vertical="center"/>
    </xf>
    <xf numFmtId="0" fontId="30" fillId="0" borderId="0" xfId="13" applyFont="1"/>
    <xf numFmtId="0" fontId="30" fillId="0" borderId="5" xfId="13" applyFont="1" applyBorder="1" applyAlignment="1">
      <alignment horizontal="left" vertical="top" wrapText="1"/>
    </xf>
    <xf numFmtId="0" fontId="25" fillId="0" borderId="0" xfId="13" applyFont="1" applyAlignment="1">
      <alignment vertical="center"/>
    </xf>
    <xf numFmtId="0" fontId="5" fillId="0" borderId="0" xfId="13" applyFont="1"/>
    <xf numFmtId="0" fontId="38" fillId="0" borderId="0" xfId="13" applyFont="1" applyAlignment="1">
      <alignment vertical="center"/>
    </xf>
    <xf numFmtId="0" fontId="28" fillId="0" borderId="0" xfId="13" applyFont="1"/>
    <xf numFmtId="0" fontId="18" fillId="2" borderId="0" xfId="13" applyFont="1" applyFill="1"/>
    <xf numFmtId="0" fontId="8" fillId="2" borderId="0" xfId="13" applyFont="1" applyFill="1" applyAlignment="1">
      <alignment horizontal="left" vertical="top" wrapText="1"/>
    </xf>
    <xf numFmtId="0" fontId="5" fillId="0" borderId="0" xfId="13" applyFont="1" applyBorder="1"/>
    <xf numFmtId="0" fontId="5" fillId="0" borderId="0" xfId="13" applyFont="1" applyFill="1" applyBorder="1"/>
    <xf numFmtId="0" fontId="5" fillId="2" borderId="0" xfId="13" applyFont="1" applyFill="1" applyAlignment="1">
      <alignment horizontal="left"/>
    </xf>
    <xf numFmtId="0" fontId="5" fillId="2" borderId="0" xfId="13" applyFont="1" applyFill="1"/>
    <xf numFmtId="0" fontId="56" fillId="2" borderId="0" xfId="13" applyFont="1" applyFill="1" applyAlignment="1">
      <alignment horizontal="left"/>
    </xf>
    <xf numFmtId="0" fontId="5" fillId="2" borderId="0" xfId="13" quotePrefix="1" applyFont="1" applyFill="1" applyAlignment="1">
      <alignment horizontal="left"/>
    </xf>
    <xf numFmtId="0" fontId="57" fillId="2" borderId="0" xfId="13" applyFont="1" applyFill="1" applyAlignment="1">
      <alignment horizontal="left"/>
    </xf>
    <xf numFmtId="3" fontId="11" fillId="0" borderId="2" xfId="1" applyNumberFormat="1" applyFont="1" applyFill="1" applyBorder="1" applyAlignment="1">
      <alignment horizontal="right"/>
    </xf>
    <xf numFmtId="0" fontId="10" fillId="0" borderId="0" xfId="0" applyFont="1" applyFill="1" applyBorder="1" applyAlignment="1">
      <alignment horizontal="center" wrapText="1"/>
    </xf>
    <xf numFmtId="3" fontId="10" fillId="0" borderId="2" xfId="0" applyNumberFormat="1" applyFont="1" applyFill="1" applyBorder="1" applyAlignment="1">
      <alignment horizontal="right"/>
    </xf>
    <xf numFmtId="0" fontId="8" fillId="0" borderId="0" xfId="1" applyFont="1" applyBorder="1" applyAlignment="1"/>
    <xf numFmtId="3" fontId="10" fillId="0" borderId="0" xfId="1" applyNumberFormat="1" applyFont="1" applyFill="1" applyBorder="1" applyAlignment="1">
      <alignment horizontal="right"/>
    </xf>
    <xf numFmtId="3" fontId="8" fillId="0" borderId="0" xfId="1" applyNumberFormat="1" applyFont="1" applyBorder="1" applyAlignment="1"/>
    <xf numFmtId="1" fontId="50" fillId="0" borderId="0" xfId="0" applyNumberFormat="1" applyFont="1" applyFill="1" applyBorder="1"/>
    <xf numFmtId="0" fontId="58" fillId="0" borderId="0" xfId="13" applyFont="1" applyFill="1" applyBorder="1" applyAlignment="1">
      <alignment horizontal="left"/>
    </xf>
    <xf numFmtId="0" fontId="8" fillId="0" borderId="0" xfId="2" applyFont="1" applyFill="1" applyAlignment="1">
      <alignment horizontal="center"/>
    </xf>
    <xf numFmtId="0" fontId="15" fillId="0" borderId="0" xfId="2" applyFill="1" applyAlignment="1">
      <alignment horizontal="center"/>
    </xf>
    <xf numFmtId="0" fontId="22" fillId="3" borderId="0" xfId="2" applyFont="1" applyFill="1" applyAlignment="1">
      <alignment horizontal="center" vertical="center"/>
    </xf>
    <xf numFmtId="0" fontId="0" fillId="0" borderId="0" xfId="0" applyAlignment="1">
      <alignment horizontal="center" vertical="center"/>
    </xf>
    <xf numFmtId="0" fontId="30" fillId="0" borderId="0" xfId="0" applyFont="1" applyAlignment="1">
      <alignment vertical="center" wrapText="1"/>
    </xf>
    <xf numFmtId="0" fontId="0" fillId="0" borderId="0" xfId="0" applyAlignment="1">
      <alignment wrapText="1"/>
    </xf>
    <xf numFmtId="0" fontId="22" fillId="3" borderId="0" xfId="0" applyFont="1" applyFill="1" applyAlignment="1">
      <alignment horizontal="center" vertical="center"/>
    </xf>
    <xf numFmtId="0" fontId="32" fillId="0" borderId="0" xfId="0" applyFont="1" applyAlignment="1">
      <alignment vertical="center"/>
    </xf>
    <xf numFmtId="0" fontId="0" fillId="0" borderId="0" xfId="0" applyAlignment="1"/>
    <xf numFmtId="0" fontId="30" fillId="0" borderId="0" xfId="13" applyFont="1" applyAlignment="1">
      <alignment vertical="center" wrapText="1"/>
    </xf>
    <xf numFmtId="0" fontId="5" fillId="0" borderId="0" xfId="13" applyFont="1" applyAlignment="1">
      <alignment wrapText="1"/>
    </xf>
    <xf numFmtId="0" fontId="42" fillId="3" borderId="0" xfId="13" applyFont="1" applyFill="1" applyAlignment="1">
      <alignment horizontal="center" vertical="center"/>
    </xf>
    <xf numFmtId="0" fontId="41" fillId="0" borderId="0" xfId="13" applyFont="1" applyAlignment="1">
      <alignment horizontal="center" vertical="center"/>
    </xf>
    <xf numFmtId="0" fontId="40" fillId="0" borderId="0" xfId="13" applyFont="1" applyFill="1" applyAlignment="1">
      <alignment horizontal="center" vertical="center"/>
    </xf>
    <xf numFmtId="0" fontId="5" fillId="0" borderId="0" xfId="13" applyFont="1" applyAlignment="1">
      <alignment horizontal="center" vertical="center"/>
    </xf>
    <xf numFmtId="0" fontId="8" fillId="0" borderId="1" xfId="0" applyFont="1" applyBorder="1" applyAlignment="1">
      <alignment horizontal="center" vertical="center"/>
    </xf>
  </cellXfs>
  <cellStyles count="15">
    <cellStyle name="Hyperlänk" xfId="3" builtinId="8"/>
    <cellStyle name="Normal" xfId="0" builtinId="0"/>
    <cellStyle name="Normal 11" xfId="13" xr:uid="{862E0BC9-C2BF-4D6F-AC1A-92152D6B3735}"/>
    <cellStyle name="Normal 2" xfId="1" xr:uid="{00000000-0005-0000-0000-000002000000}"/>
    <cellStyle name="Normal 3" xfId="2" xr:uid="{00000000-0005-0000-0000-000003000000}"/>
    <cellStyle name="Normal 3 2" xfId="9" xr:uid="{00000000-0005-0000-0000-000004000000}"/>
    <cellStyle name="Normal 4" xfId="5" xr:uid="{00000000-0005-0000-0000-000005000000}"/>
    <cellStyle name="Normal 5" xfId="6" xr:uid="{00000000-0005-0000-0000-000006000000}"/>
    <cellStyle name="Normal 5 2" xfId="10" xr:uid="{00000000-0005-0000-0000-000007000000}"/>
    <cellStyle name="Normal 6" xfId="7" xr:uid="{00000000-0005-0000-0000-000008000000}"/>
    <cellStyle name="Normal 6 2" xfId="11" xr:uid="{00000000-0005-0000-0000-000009000000}"/>
    <cellStyle name="Normal 7" xfId="8" xr:uid="{00000000-0005-0000-0000-00000A000000}"/>
    <cellStyle name="Normal 7 2" xfId="12" xr:uid="{00000000-0005-0000-0000-00000B000000}"/>
    <cellStyle name="Normal 7 3" xfId="14" xr:uid="{8D66EE57-D1B0-4825-B72D-A3ECB1970450}"/>
    <cellStyle name="Procent 2" xfId="4" xr:uid="{00000000-0005-0000-0000-00000C000000}"/>
  </cellStyles>
  <dxfs count="65">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Times New Roman"/>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Times New Roman"/>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Times New Roman"/>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dxf>
  </dxfs>
  <tableStyles count="0" defaultTableStyle="TableStyleMedium9" defaultPivotStyle="PivotStyleLight16"/>
  <colors>
    <mruColors>
      <color rgb="FFC70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4"/>
          <c:order val="0"/>
          <c:tx>
            <c:strRef>
              <c:f>'Järnv diagramdata'!$A$8</c:f>
              <c:strCache>
                <c:ptCount val="1"/>
                <c:pt idx="0">
                  <c:v>Andra olyckshändelser</c:v>
                </c:pt>
              </c:strCache>
            </c:strRef>
          </c:tx>
          <c:spPr>
            <a:solidFill>
              <a:schemeClr val="accent1">
                <a:lumMod val="60000"/>
                <a:lumOff val="40000"/>
              </a:schemeClr>
            </a:solidFill>
            <a:ln>
              <a:noFill/>
            </a:ln>
            <a:effectLst/>
          </c:spPr>
          <c:invertIfNegative val="0"/>
          <c:cat>
            <c:strRef>
              <c:f>'Järnv diagramdata'!$B$1:$S$1</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'Järnv diagramdata'!$B$8:$S$8</c:f>
              <c:numCache>
                <c:formatCode>#,##0</c:formatCode>
                <c:ptCount val="18"/>
                <c:pt idx="0">
                  <c:v>15</c:v>
                </c:pt>
                <c:pt idx="1">
                  <c:v>19</c:v>
                </c:pt>
                <c:pt idx="2">
                  <c:v>30</c:v>
                </c:pt>
                <c:pt idx="3">
                  <c:v>38</c:v>
                </c:pt>
                <c:pt idx="4">
                  <c:v>36</c:v>
                </c:pt>
                <c:pt idx="5">
                  <c:v>22</c:v>
                </c:pt>
                <c:pt idx="6">
                  <c:v>25</c:v>
                </c:pt>
                <c:pt idx="7">
                  <c:v>26</c:v>
                </c:pt>
                <c:pt idx="8">
                  <c:v>20</c:v>
                </c:pt>
                <c:pt idx="9">
                  <c:v>21</c:v>
                </c:pt>
                <c:pt idx="10">
                  <c:v>41</c:v>
                </c:pt>
                <c:pt idx="11">
                  <c:v>32</c:v>
                </c:pt>
                <c:pt idx="12">
                  <c:v>18</c:v>
                </c:pt>
                <c:pt idx="13">
                  <c:v>19</c:v>
                </c:pt>
                <c:pt idx="14">
                  <c:v>9</c:v>
                </c:pt>
                <c:pt idx="15">
                  <c:v>2</c:v>
                </c:pt>
                <c:pt idx="16">
                  <c:v>4</c:v>
                </c:pt>
                <c:pt idx="17">
                  <c:v>3</c:v>
                </c:pt>
              </c:numCache>
            </c:numRef>
          </c:val>
          <c:extLst>
            <c:ext xmlns:c16="http://schemas.microsoft.com/office/drawing/2014/chart" uri="{C3380CC4-5D6E-409C-BE32-E72D297353CC}">
              <c16:uniqueId val="{00000000-4023-4C11-95D6-B58F4D7AA165}"/>
            </c:ext>
          </c:extLst>
        </c:ser>
        <c:ser>
          <c:idx val="3"/>
          <c:order val="1"/>
          <c:tx>
            <c:strRef>
              <c:f>'Järnv diagramdata'!$A$7</c:f>
              <c:strCache>
                <c:ptCount val="1"/>
                <c:pt idx="0">
                  <c:v>Urspårningar och kollisioner vid växling  (2007–)</c:v>
                </c:pt>
              </c:strCache>
            </c:strRef>
          </c:tx>
          <c:spPr>
            <a:pattFill prst="ltHorz">
              <a:fgClr>
                <a:schemeClr val="accent1"/>
              </a:fgClr>
              <a:bgClr>
                <a:schemeClr val="bg1"/>
              </a:bgClr>
            </a:pattFill>
            <a:ln>
              <a:noFill/>
            </a:ln>
            <a:effectLst/>
          </c:spPr>
          <c:invertIfNegative val="0"/>
          <c:cat>
            <c:strRef>
              <c:f>'Järnv diagramdata'!$B$1:$S$1</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'Järnv diagramdata'!$B$7:$S$7</c:f>
              <c:numCache>
                <c:formatCode>#,##0</c:formatCode>
                <c:ptCount val="18"/>
                <c:pt idx="0">
                  <c:v>0</c:v>
                </c:pt>
                <c:pt idx="1">
                  <c:v>0</c:v>
                </c:pt>
                <c:pt idx="2">
                  <c:v>0</c:v>
                </c:pt>
                <c:pt idx="3">
                  <c:v>0</c:v>
                </c:pt>
                <c:pt idx="4">
                  <c:v>0</c:v>
                </c:pt>
                <c:pt idx="5">
                  <c:v>0</c:v>
                </c:pt>
                <c:pt idx="6">
                  <c:v>0</c:v>
                </c:pt>
                <c:pt idx="7">
                  <c:v>6</c:v>
                </c:pt>
                <c:pt idx="8">
                  <c:v>6</c:v>
                </c:pt>
                <c:pt idx="9">
                  <c:v>4</c:v>
                </c:pt>
                <c:pt idx="10">
                  <c:v>5</c:v>
                </c:pt>
                <c:pt idx="11">
                  <c:v>6</c:v>
                </c:pt>
                <c:pt idx="12">
                  <c:v>4</c:v>
                </c:pt>
                <c:pt idx="13">
                  <c:v>1</c:v>
                </c:pt>
                <c:pt idx="14">
                  <c:v>5</c:v>
                </c:pt>
                <c:pt idx="15">
                  <c:v>7</c:v>
                </c:pt>
                <c:pt idx="16">
                  <c:v>1</c:v>
                </c:pt>
                <c:pt idx="17">
                  <c:v>4</c:v>
                </c:pt>
              </c:numCache>
            </c:numRef>
          </c:val>
          <c:extLst>
            <c:ext xmlns:c16="http://schemas.microsoft.com/office/drawing/2014/chart" uri="{C3380CC4-5D6E-409C-BE32-E72D297353CC}">
              <c16:uniqueId val="{00000001-4023-4C11-95D6-B58F4D7AA165}"/>
            </c:ext>
          </c:extLst>
        </c:ser>
        <c:ser>
          <c:idx val="5"/>
          <c:order val="2"/>
          <c:tx>
            <c:strRef>
              <c:f>'Järnv diagramdata'!$A$6</c:f>
              <c:strCache>
                <c:ptCount val="1"/>
                <c:pt idx="0">
                  <c:v>Personolyckor orsakade av rullande materiel i rörelse (2014–)</c:v>
                </c:pt>
              </c:strCache>
            </c:strRef>
          </c:tx>
          <c:invertIfNegative val="0"/>
          <c:cat>
            <c:strRef>
              <c:f>'Järnv diagramdata'!$B$1:$S$1</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'Järnv diagramdata'!$B$6:$S$6</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19</c:v>
                </c:pt>
                <c:pt idx="15">
                  <c:v>18</c:v>
                </c:pt>
                <c:pt idx="16">
                  <c:v>16</c:v>
                </c:pt>
                <c:pt idx="17">
                  <c:v>13</c:v>
                </c:pt>
              </c:numCache>
            </c:numRef>
          </c:val>
          <c:extLst>
            <c:ext xmlns:c16="http://schemas.microsoft.com/office/drawing/2014/chart" uri="{C3380CC4-5D6E-409C-BE32-E72D297353CC}">
              <c16:uniqueId val="{00000002-4023-4C11-95D6-B58F4D7AA165}"/>
            </c:ext>
          </c:extLst>
        </c:ser>
        <c:ser>
          <c:idx val="2"/>
          <c:order val="3"/>
          <c:tx>
            <c:strRef>
              <c:f>'Järnv diagramdata'!$A$5</c:f>
              <c:strCache>
                <c:ptCount val="1"/>
                <c:pt idx="0">
                  <c:v>Kollisioner vid vägkorsning i plan</c:v>
                </c:pt>
              </c:strCache>
            </c:strRef>
          </c:tx>
          <c:spPr>
            <a:solidFill>
              <a:schemeClr val="accent1">
                <a:lumMod val="75000"/>
              </a:schemeClr>
            </a:solidFill>
            <a:ln>
              <a:noFill/>
            </a:ln>
            <a:effectLst/>
          </c:spPr>
          <c:invertIfNegative val="0"/>
          <c:cat>
            <c:strRef>
              <c:f>'Järnv diagramdata'!$B$1:$S$1</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'Järnv diagramdata'!$B$5:$S$5</c:f>
              <c:numCache>
                <c:formatCode>#,##0</c:formatCode>
                <c:ptCount val="18"/>
                <c:pt idx="0">
                  <c:v>12</c:v>
                </c:pt>
                <c:pt idx="1">
                  <c:v>12</c:v>
                </c:pt>
                <c:pt idx="2">
                  <c:v>10</c:v>
                </c:pt>
                <c:pt idx="3">
                  <c:v>10</c:v>
                </c:pt>
                <c:pt idx="4">
                  <c:v>19</c:v>
                </c:pt>
                <c:pt idx="5">
                  <c:v>21</c:v>
                </c:pt>
                <c:pt idx="6">
                  <c:v>18</c:v>
                </c:pt>
                <c:pt idx="7">
                  <c:v>15</c:v>
                </c:pt>
                <c:pt idx="8">
                  <c:v>6</c:v>
                </c:pt>
                <c:pt idx="9">
                  <c:v>16</c:v>
                </c:pt>
                <c:pt idx="10">
                  <c:v>16</c:v>
                </c:pt>
                <c:pt idx="11">
                  <c:v>9</c:v>
                </c:pt>
                <c:pt idx="12">
                  <c:v>12</c:v>
                </c:pt>
                <c:pt idx="13">
                  <c:v>14</c:v>
                </c:pt>
                <c:pt idx="14">
                  <c:v>11</c:v>
                </c:pt>
                <c:pt idx="15">
                  <c:v>9</c:v>
                </c:pt>
                <c:pt idx="16">
                  <c:v>7</c:v>
                </c:pt>
                <c:pt idx="17">
                  <c:v>16</c:v>
                </c:pt>
              </c:numCache>
            </c:numRef>
          </c:val>
          <c:extLst>
            <c:ext xmlns:c16="http://schemas.microsoft.com/office/drawing/2014/chart" uri="{C3380CC4-5D6E-409C-BE32-E72D297353CC}">
              <c16:uniqueId val="{00000003-4023-4C11-95D6-B58F4D7AA165}"/>
            </c:ext>
          </c:extLst>
        </c:ser>
        <c:ser>
          <c:idx val="1"/>
          <c:order val="4"/>
          <c:tx>
            <c:strRef>
              <c:f>'Järnv diagramdata'!$A$4</c:f>
              <c:strCache>
                <c:ptCount val="1"/>
                <c:pt idx="0">
                  <c:v>Sammanstötningar vid tågrörelse </c:v>
                </c:pt>
              </c:strCache>
            </c:strRef>
          </c:tx>
          <c:spPr>
            <a:pattFill prst="smCheck">
              <a:fgClr>
                <a:schemeClr val="accent1"/>
              </a:fgClr>
              <a:bgClr>
                <a:schemeClr val="bg1"/>
              </a:bgClr>
            </a:pattFill>
            <a:ln>
              <a:noFill/>
            </a:ln>
            <a:effectLst/>
          </c:spPr>
          <c:invertIfNegative val="0"/>
          <c:cat>
            <c:strRef>
              <c:f>'Järnv diagramdata'!$B$1:$S$1</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'Järnv diagramdata'!$B$4:$S$4</c:f>
              <c:numCache>
                <c:formatCode>#,##0</c:formatCode>
                <c:ptCount val="18"/>
                <c:pt idx="0">
                  <c:v>1</c:v>
                </c:pt>
                <c:pt idx="1">
                  <c:v>7</c:v>
                </c:pt>
                <c:pt idx="2">
                  <c:v>7</c:v>
                </c:pt>
                <c:pt idx="3">
                  <c:v>8</c:v>
                </c:pt>
                <c:pt idx="4">
                  <c:v>5</c:v>
                </c:pt>
                <c:pt idx="5">
                  <c:v>9</c:v>
                </c:pt>
                <c:pt idx="6">
                  <c:v>7</c:v>
                </c:pt>
                <c:pt idx="7">
                  <c:v>1</c:v>
                </c:pt>
                <c:pt idx="8">
                  <c:v>4</c:v>
                </c:pt>
                <c:pt idx="9">
                  <c:v>1</c:v>
                </c:pt>
                <c:pt idx="10">
                  <c:v>3</c:v>
                </c:pt>
                <c:pt idx="11">
                  <c:v>2</c:v>
                </c:pt>
                <c:pt idx="12">
                  <c:v>4</c:v>
                </c:pt>
                <c:pt idx="13">
                  <c:v>3</c:v>
                </c:pt>
                <c:pt idx="14">
                  <c:v>4</c:v>
                </c:pt>
                <c:pt idx="15">
                  <c:v>3</c:v>
                </c:pt>
                <c:pt idx="16">
                  <c:v>2</c:v>
                </c:pt>
                <c:pt idx="17">
                  <c:v>2</c:v>
                </c:pt>
              </c:numCache>
            </c:numRef>
          </c:val>
          <c:extLst>
            <c:ext xmlns:c16="http://schemas.microsoft.com/office/drawing/2014/chart" uri="{C3380CC4-5D6E-409C-BE32-E72D297353CC}">
              <c16:uniqueId val="{00000004-4023-4C11-95D6-B58F4D7AA165}"/>
            </c:ext>
          </c:extLst>
        </c:ser>
        <c:ser>
          <c:idx val="0"/>
          <c:order val="5"/>
          <c:tx>
            <c:strRef>
              <c:f>'Järnv diagramdata'!$A$3</c:f>
              <c:strCache>
                <c:ptCount val="1"/>
                <c:pt idx="0">
                  <c:v>Urspårningar vid tågrörelse </c:v>
                </c:pt>
              </c:strCache>
            </c:strRef>
          </c:tx>
          <c:spPr>
            <a:solidFill>
              <a:schemeClr val="accent1">
                <a:lumMod val="50000"/>
              </a:schemeClr>
            </a:solidFill>
            <a:ln>
              <a:noFill/>
            </a:ln>
            <a:effectLst/>
          </c:spPr>
          <c:invertIfNegative val="0"/>
          <c:cat>
            <c:strRef>
              <c:f>'Järnv diagramdata'!$B$1:$S$1</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'Järnv diagramdata'!$B$3:$S$3</c:f>
              <c:numCache>
                <c:formatCode>#,##0</c:formatCode>
                <c:ptCount val="18"/>
                <c:pt idx="0">
                  <c:v>2</c:v>
                </c:pt>
                <c:pt idx="1">
                  <c:v>21</c:v>
                </c:pt>
                <c:pt idx="2">
                  <c:v>9</c:v>
                </c:pt>
                <c:pt idx="3">
                  <c:v>8</c:v>
                </c:pt>
                <c:pt idx="4">
                  <c:v>12</c:v>
                </c:pt>
                <c:pt idx="5">
                  <c:v>2</c:v>
                </c:pt>
                <c:pt idx="6">
                  <c:v>12</c:v>
                </c:pt>
                <c:pt idx="7">
                  <c:v>11</c:v>
                </c:pt>
                <c:pt idx="8">
                  <c:v>14</c:v>
                </c:pt>
                <c:pt idx="9">
                  <c:v>7</c:v>
                </c:pt>
                <c:pt idx="10">
                  <c:v>8</c:v>
                </c:pt>
                <c:pt idx="11">
                  <c:v>7</c:v>
                </c:pt>
                <c:pt idx="12">
                  <c:v>10</c:v>
                </c:pt>
                <c:pt idx="13">
                  <c:v>9</c:v>
                </c:pt>
                <c:pt idx="14">
                  <c:v>10</c:v>
                </c:pt>
                <c:pt idx="15">
                  <c:v>3</c:v>
                </c:pt>
                <c:pt idx="16">
                  <c:v>4</c:v>
                </c:pt>
                <c:pt idx="17">
                  <c:v>5</c:v>
                </c:pt>
              </c:numCache>
            </c:numRef>
          </c:val>
          <c:extLst>
            <c:ext xmlns:c16="http://schemas.microsoft.com/office/drawing/2014/chart" uri="{C3380CC4-5D6E-409C-BE32-E72D297353CC}">
              <c16:uniqueId val="{00000005-4023-4C11-95D6-B58F4D7AA165}"/>
            </c:ext>
          </c:extLst>
        </c:ser>
        <c:dLbls>
          <c:showLegendKey val="0"/>
          <c:showVal val="0"/>
          <c:showCatName val="0"/>
          <c:showSerName val="0"/>
          <c:showPercent val="0"/>
          <c:showBubbleSize val="0"/>
        </c:dLbls>
        <c:gapWidth val="150"/>
        <c:overlap val="100"/>
        <c:axId val="230974592"/>
        <c:axId val="230976128"/>
      </c:barChart>
      <c:catAx>
        <c:axId val="230974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76128"/>
        <c:crosses val="autoZero"/>
        <c:auto val="1"/>
        <c:lblAlgn val="ctr"/>
        <c:lblOffset val="100"/>
        <c:noMultiLvlLbl val="0"/>
      </c:catAx>
      <c:valAx>
        <c:axId val="230976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74592"/>
        <c:crosses val="autoZero"/>
        <c:crossBetween val="between"/>
      </c:valAx>
      <c:spPr>
        <a:noFill/>
        <a:ln>
          <a:noFill/>
        </a:ln>
        <a:effectLst/>
      </c:spPr>
    </c:plotArea>
    <c:legend>
      <c:legendPos val="r"/>
      <c:layout>
        <c:manualLayout>
          <c:xMode val="edge"/>
          <c:yMode val="edge"/>
          <c:x val="0.67333005986360461"/>
          <c:y val="3.3419493637911135E-2"/>
          <c:w val="0.32386726155975293"/>
          <c:h val="0.9665805063620889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278" l="0.70000000000000062" r="0.70000000000000062" t="0.7500000000000027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'Tbana diagramdata'!$A$8</c:f>
              <c:strCache>
                <c:ptCount val="1"/>
                <c:pt idx="0">
                  <c:v>Avlidna</c:v>
                </c:pt>
              </c:strCache>
            </c:strRef>
          </c:tx>
          <c:marker>
            <c:symbol val="circle"/>
            <c:size val="6"/>
          </c:marker>
          <c:cat>
            <c:strRef>
              <c:f>'Tbana diagramdata'!$B$1:$S$1</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'Tbana diagramdata'!$B$8:$S$8</c:f>
              <c:numCache>
                <c:formatCode>#,##0</c:formatCode>
                <c:ptCount val="18"/>
                <c:pt idx="0">
                  <c:v>4</c:v>
                </c:pt>
                <c:pt idx="1">
                  <c:v>0</c:v>
                </c:pt>
                <c:pt idx="2">
                  <c:v>3</c:v>
                </c:pt>
                <c:pt idx="3">
                  <c:v>5</c:v>
                </c:pt>
                <c:pt idx="4">
                  <c:v>2</c:v>
                </c:pt>
                <c:pt idx="5">
                  <c:v>1</c:v>
                </c:pt>
                <c:pt idx="6">
                  <c:v>1</c:v>
                </c:pt>
                <c:pt idx="7">
                  <c:v>0</c:v>
                </c:pt>
                <c:pt idx="8">
                  <c:v>5</c:v>
                </c:pt>
                <c:pt idx="9">
                  <c:v>1</c:v>
                </c:pt>
                <c:pt idx="10">
                  <c:v>4</c:v>
                </c:pt>
                <c:pt idx="11">
                  <c:v>5</c:v>
                </c:pt>
                <c:pt idx="12">
                  <c:v>3</c:v>
                </c:pt>
                <c:pt idx="13">
                  <c:v>1</c:v>
                </c:pt>
                <c:pt idx="14">
                  <c:v>1</c:v>
                </c:pt>
                <c:pt idx="15">
                  <c:v>4</c:v>
                </c:pt>
                <c:pt idx="16">
                  <c:v>0</c:v>
                </c:pt>
                <c:pt idx="17">
                  <c:v>2</c:v>
                </c:pt>
              </c:numCache>
            </c:numRef>
          </c:val>
          <c:smooth val="0"/>
          <c:extLst>
            <c:ext xmlns:c16="http://schemas.microsoft.com/office/drawing/2014/chart" uri="{C3380CC4-5D6E-409C-BE32-E72D297353CC}">
              <c16:uniqueId val="{00000000-80FC-4DD6-BA09-90598C89246B}"/>
            </c:ext>
          </c:extLst>
        </c:ser>
        <c:dLbls>
          <c:showLegendKey val="0"/>
          <c:showVal val="0"/>
          <c:showCatName val="0"/>
          <c:showSerName val="0"/>
          <c:showPercent val="0"/>
          <c:showBubbleSize val="0"/>
        </c:dLbls>
        <c:marker val="1"/>
        <c:smooth val="0"/>
        <c:axId val="236290048"/>
        <c:axId val="236291584"/>
      </c:lineChart>
      <c:catAx>
        <c:axId val="236290048"/>
        <c:scaling>
          <c:orientation val="minMax"/>
        </c:scaling>
        <c:delete val="0"/>
        <c:axPos val="b"/>
        <c:numFmt formatCode="General" sourceLinked="1"/>
        <c:majorTickMark val="out"/>
        <c:minorTickMark val="none"/>
        <c:tickLblPos val="nextTo"/>
        <c:txPr>
          <a:bodyPr rot="5400000" vert="horz"/>
          <a:lstStyle/>
          <a:p>
            <a:pPr>
              <a:defRPr sz="1400"/>
            </a:pPr>
            <a:endParaRPr lang="sv-SE"/>
          </a:p>
        </c:txPr>
        <c:crossAx val="236291584"/>
        <c:crosses val="autoZero"/>
        <c:auto val="1"/>
        <c:lblAlgn val="ctr"/>
        <c:lblOffset val="100"/>
        <c:tickLblSkip val="1"/>
        <c:tickMarkSkip val="1"/>
        <c:noMultiLvlLbl val="0"/>
      </c:catAx>
      <c:valAx>
        <c:axId val="236291584"/>
        <c:scaling>
          <c:orientation val="minMax"/>
        </c:scaling>
        <c:delete val="0"/>
        <c:axPos val="l"/>
        <c:majorGridlines/>
        <c:numFmt formatCode="#,##0" sourceLinked="1"/>
        <c:majorTickMark val="out"/>
        <c:minorTickMark val="none"/>
        <c:tickLblPos val="nextTo"/>
        <c:spPr>
          <a:ln>
            <a:noFill/>
          </a:ln>
        </c:spPr>
        <c:txPr>
          <a:bodyPr rot="0" vert="horz"/>
          <a:lstStyle/>
          <a:p>
            <a:pPr>
              <a:defRPr sz="1400"/>
            </a:pPr>
            <a:endParaRPr lang="sv-SE"/>
          </a:p>
        </c:txPr>
        <c:crossAx val="236290048"/>
        <c:crosses val="autoZero"/>
        <c:crossBetween val="midCat"/>
      </c:valAx>
    </c:plotArea>
    <c:plotVisOnly val="1"/>
    <c:dispBlanksAs val="gap"/>
    <c:showDLblsOverMax val="0"/>
  </c:chart>
  <c:spPr>
    <a:ln>
      <a:noFill/>
    </a:ln>
  </c:spPr>
  <c:printSettings>
    <c:headerFooter alignWithMargins="0"/>
    <c:pageMargins b="1" l="0.75000000000000844" r="0.75000000000000844"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'Tbana diagramdata'!$A$9</c:f>
              <c:strCache>
                <c:ptCount val="1"/>
                <c:pt idx="0">
                  <c:v>kvinnor</c:v>
                </c:pt>
              </c:strCache>
            </c:strRef>
          </c:tx>
          <c:spPr>
            <a:pattFill prst="pct90">
              <a:fgClr>
                <a:schemeClr val="accent1"/>
              </a:fgClr>
              <a:bgClr>
                <a:schemeClr val="bg1"/>
              </a:bgClr>
            </a:pattFill>
            <a:ln>
              <a:noFill/>
            </a:ln>
            <a:effectLst/>
          </c:spPr>
          <c:invertIfNegative val="1"/>
          <c:cat>
            <c:strRef>
              <c:f>'Tbana diagramdata'!$K$1:$S$1</c:f>
              <c:strCache>
                <c:ptCount val="9"/>
                <c:pt idx="0">
                  <c:v>2009</c:v>
                </c:pt>
                <c:pt idx="1">
                  <c:v>2010</c:v>
                </c:pt>
                <c:pt idx="2">
                  <c:v>2011</c:v>
                </c:pt>
                <c:pt idx="3">
                  <c:v>2012</c:v>
                </c:pt>
                <c:pt idx="4">
                  <c:v>2013</c:v>
                </c:pt>
                <c:pt idx="5">
                  <c:v>2014</c:v>
                </c:pt>
                <c:pt idx="6">
                  <c:v>2015</c:v>
                </c:pt>
                <c:pt idx="7">
                  <c:v>2016</c:v>
                </c:pt>
                <c:pt idx="8">
                  <c:v>2017</c:v>
                </c:pt>
              </c:strCache>
            </c:strRef>
          </c:cat>
          <c:val>
            <c:numRef>
              <c:f>'Tbana diagramdata'!$K$9:$S$9</c:f>
              <c:numCache>
                <c:formatCode>#,##0</c:formatCode>
                <c:ptCount val="9"/>
                <c:pt idx="0">
                  <c:v>0</c:v>
                </c:pt>
                <c:pt idx="1">
                  <c:v>0</c:v>
                </c:pt>
                <c:pt idx="2">
                  <c:v>1</c:v>
                </c:pt>
                <c:pt idx="3">
                  <c:v>0</c:v>
                </c:pt>
                <c:pt idx="4">
                  <c:v>0</c:v>
                </c:pt>
                <c:pt idx="5">
                  <c:v>0</c:v>
                </c:pt>
                <c:pt idx="6">
                  <c:v>0</c:v>
                </c:pt>
                <c:pt idx="7">
                  <c:v>0</c:v>
                </c:pt>
                <c:pt idx="8">
                  <c:v>0</c:v>
                </c:pt>
              </c:numCache>
            </c:numRef>
          </c:val>
          <c:extLst>
            <c:ext xmlns:c16="http://schemas.microsoft.com/office/drawing/2014/chart" uri="{C3380CC4-5D6E-409C-BE32-E72D297353CC}">
              <c16:uniqueId val="{00000000-234D-41DF-9C7E-26DF5DE5BD14}"/>
            </c:ext>
          </c:extLst>
        </c:ser>
        <c:ser>
          <c:idx val="1"/>
          <c:order val="1"/>
          <c:tx>
            <c:strRef>
              <c:f>'Tbana diagramdata'!$A$10</c:f>
              <c:strCache>
                <c:ptCount val="1"/>
                <c:pt idx="0">
                  <c:v>män</c:v>
                </c:pt>
              </c:strCache>
            </c:strRef>
          </c:tx>
          <c:spPr>
            <a:solidFill>
              <a:schemeClr val="accent2"/>
            </a:solidFill>
            <a:ln>
              <a:noFill/>
            </a:ln>
            <a:effectLst/>
          </c:spPr>
          <c:invertIfNegative val="0"/>
          <c:cat>
            <c:strRef>
              <c:f>'Tbana diagramdata'!$K$1:$S$1</c:f>
              <c:strCache>
                <c:ptCount val="9"/>
                <c:pt idx="0">
                  <c:v>2009</c:v>
                </c:pt>
                <c:pt idx="1">
                  <c:v>2010</c:v>
                </c:pt>
                <c:pt idx="2">
                  <c:v>2011</c:v>
                </c:pt>
                <c:pt idx="3">
                  <c:v>2012</c:v>
                </c:pt>
                <c:pt idx="4">
                  <c:v>2013</c:v>
                </c:pt>
                <c:pt idx="5">
                  <c:v>2014</c:v>
                </c:pt>
                <c:pt idx="6">
                  <c:v>2015</c:v>
                </c:pt>
                <c:pt idx="7">
                  <c:v>2016</c:v>
                </c:pt>
                <c:pt idx="8">
                  <c:v>2017</c:v>
                </c:pt>
              </c:strCache>
            </c:strRef>
          </c:cat>
          <c:val>
            <c:numRef>
              <c:f>'Tbana diagramdata'!$K$10:$S$10</c:f>
              <c:numCache>
                <c:formatCode>#,##0</c:formatCode>
                <c:ptCount val="9"/>
                <c:pt idx="0">
                  <c:v>1</c:v>
                </c:pt>
                <c:pt idx="1">
                  <c:v>4</c:v>
                </c:pt>
                <c:pt idx="2">
                  <c:v>4</c:v>
                </c:pt>
                <c:pt idx="3">
                  <c:v>3</c:v>
                </c:pt>
                <c:pt idx="4">
                  <c:v>1</c:v>
                </c:pt>
                <c:pt idx="5">
                  <c:v>1</c:v>
                </c:pt>
                <c:pt idx="6">
                  <c:v>4</c:v>
                </c:pt>
                <c:pt idx="7">
                  <c:v>0</c:v>
                </c:pt>
                <c:pt idx="8">
                  <c:v>2</c:v>
                </c:pt>
              </c:numCache>
            </c:numRef>
          </c:val>
          <c:extLst>
            <c:ext xmlns:c16="http://schemas.microsoft.com/office/drawing/2014/chart" uri="{C3380CC4-5D6E-409C-BE32-E72D297353CC}">
              <c16:uniqueId val="{00000001-234D-41DF-9C7E-26DF5DE5BD14}"/>
            </c:ext>
          </c:extLst>
        </c:ser>
        <c:dLbls>
          <c:showLegendKey val="0"/>
          <c:showVal val="0"/>
          <c:showCatName val="0"/>
          <c:showSerName val="0"/>
          <c:showPercent val="0"/>
          <c:showBubbleSize val="0"/>
        </c:dLbls>
        <c:gapWidth val="150"/>
        <c:overlap val="100"/>
        <c:axId val="238003712"/>
        <c:axId val="238005248"/>
      </c:barChart>
      <c:catAx>
        <c:axId val="238003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05248"/>
        <c:crosses val="autoZero"/>
        <c:auto val="1"/>
        <c:lblAlgn val="ctr"/>
        <c:lblOffset val="100"/>
        <c:noMultiLvlLbl val="0"/>
      </c:catAx>
      <c:valAx>
        <c:axId val="238005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03712"/>
        <c:crosses val="autoZero"/>
        <c:crossBetween val="between"/>
      </c:valAx>
      <c:spPr>
        <a:noFill/>
        <a:ln>
          <a:noFill/>
        </a:ln>
        <a:effectLst/>
      </c:spPr>
    </c:plotArea>
    <c:legend>
      <c:legendPos val="b"/>
      <c:layout>
        <c:manualLayout>
          <c:xMode val="edge"/>
          <c:yMode val="edge"/>
          <c:x val="0.35703870874408489"/>
          <c:y val="0.90775352562794775"/>
          <c:w val="0.30901953003906096"/>
          <c:h val="9.2246474372050663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'Tbana diagramdata'!$A$12</c:f>
              <c:strCache>
                <c:ptCount val="1"/>
                <c:pt idx="0">
                  <c:v>kvinnor</c:v>
                </c:pt>
              </c:strCache>
            </c:strRef>
          </c:tx>
          <c:spPr>
            <a:pattFill prst="pct90">
              <a:fgClr>
                <a:schemeClr val="accent1"/>
              </a:fgClr>
              <a:bgClr>
                <a:schemeClr val="bg1"/>
              </a:bgClr>
            </a:pattFill>
            <a:ln>
              <a:noFill/>
            </a:ln>
            <a:effectLst/>
          </c:spPr>
          <c:invertIfNegative val="0"/>
          <c:cat>
            <c:strRef>
              <c:f>'Tbana diagramdata'!$K$1:$S$1</c:f>
              <c:strCache>
                <c:ptCount val="9"/>
                <c:pt idx="0">
                  <c:v>2009</c:v>
                </c:pt>
                <c:pt idx="1">
                  <c:v>2010</c:v>
                </c:pt>
                <c:pt idx="2">
                  <c:v>2011</c:v>
                </c:pt>
                <c:pt idx="3">
                  <c:v>2012</c:v>
                </c:pt>
                <c:pt idx="4">
                  <c:v>2013</c:v>
                </c:pt>
                <c:pt idx="5">
                  <c:v>2014</c:v>
                </c:pt>
                <c:pt idx="6">
                  <c:v>2015</c:v>
                </c:pt>
                <c:pt idx="7">
                  <c:v>2016</c:v>
                </c:pt>
                <c:pt idx="8">
                  <c:v>2017</c:v>
                </c:pt>
              </c:strCache>
            </c:strRef>
          </c:cat>
          <c:val>
            <c:numRef>
              <c:f>'Tbana diagramdata'!$K$12:$S$12</c:f>
              <c:numCache>
                <c:formatCode>#,##0</c:formatCode>
                <c:ptCount val="9"/>
                <c:pt idx="0">
                  <c:v>1</c:v>
                </c:pt>
                <c:pt idx="1">
                  <c:v>2</c:v>
                </c:pt>
                <c:pt idx="2">
                  <c:v>4</c:v>
                </c:pt>
                <c:pt idx="3">
                  <c:v>0</c:v>
                </c:pt>
                <c:pt idx="4">
                  <c:v>1</c:v>
                </c:pt>
                <c:pt idx="5">
                  <c:v>0</c:v>
                </c:pt>
                <c:pt idx="6">
                  <c:v>0</c:v>
                </c:pt>
                <c:pt idx="7">
                  <c:v>1</c:v>
                </c:pt>
                <c:pt idx="8">
                  <c:v>1</c:v>
                </c:pt>
              </c:numCache>
            </c:numRef>
          </c:val>
          <c:extLst>
            <c:ext xmlns:c16="http://schemas.microsoft.com/office/drawing/2014/chart" uri="{C3380CC4-5D6E-409C-BE32-E72D297353CC}">
              <c16:uniqueId val="{00000000-CBEF-4706-934E-648891E65012}"/>
            </c:ext>
          </c:extLst>
        </c:ser>
        <c:ser>
          <c:idx val="1"/>
          <c:order val="1"/>
          <c:tx>
            <c:strRef>
              <c:f>'Tbana diagramdata'!$A$13</c:f>
              <c:strCache>
                <c:ptCount val="1"/>
                <c:pt idx="0">
                  <c:v>män</c:v>
                </c:pt>
              </c:strCache>
            </c:strRef>
          </c:tx>
          <c:spPr>
            <a:solidFill>
              <a:schemeClr val="accent2"/>
            </a:solidFill>
            <a:ln>
              <a:noFill/>
            </a:ln>
            <a:effectLst/>
          </c:spPr>
          <c:invertIfNegative val="0"/>
          <c:cat>
            <c:strRef>
              <c:f>'Tbana diagramdata'!$K$1:$S$1</c:f>
              <c:strCache>
                <c:ptCount val="9"/>
                <c:pt idx="0">
                  <c:v>2009</c:v>
                </c:pt>
                <c:pt idx="1">
                  <c:v>2010</c:v>
                </c:pt>
                <c:pt idx="2">
                  <c:v>2011</c:v>
                </c:pt>
                <c:pt idx="3">
                  <c:v>2012</c:v>
                </c:pt>
                <c:pt idx="4">
                  <c:v>2013</c:v>
                </c:pt>
                <c:pt idx="5">
                  <c:v>2014</c:v>
                </c:pt>
                <c:pt idx="6">
                  <c:v>2015</c:v>
                </c:pt>
                <c:pt idx="7">
                  <c:v>2016</c:v>
                </c:pt>
                <c:pt idx="8">
                  <c:v>2017</c:v>
                </c:pt>
              </c:strCache>
            </c:strRef>
          </c:cat>
          <c:val>
            <c:numRef>
              <c:f>'Tbana diagramdata'!$K$13:$S$13</c:f>
              <c:numCache>
                <c:formatCode>#,##0</c:formatCode>
                <c:ptCount val="9"/>
                <c:pt idx="0">
                  <c:v>0</c:v>
                </c:pt>
                <c:pt idx="1">
                  <c:v>3</c:v>
                </c:pt>
                <c:pt idx="2">
                  <c:v>1</c:v>
                </c:pt>
                <c:pt idx="3">
                  <c:v>5</c:v>
                </c:pt>
                <c:pt idx="4">
                  <c:v>2</c:v>
                </c:pt>
                <c:pt idx="5">
                  <c:v>1</c:v>
                </c:pt>
                <c:pt idx="6">
                  <c:v>2</c:v>
                </c:pt>
                <c:pt idx="7">
                  <c:v>3</c:v>
                </c:pt>
                <c:pt idx="8">
                  <c:v>1</c:v>
                </c:pt>
              </c:numCache>
            </c:numRef>
          </c:val>
          <c:extLst>
            <c:ext xmlns:c16="http://schemas.microsoft.com/office/drawing/2014/chart" uri="{C3380CC4-5D6E-409C-BE32-E72D297353CC}">
              <c16:uniqueId val="{00000001-CBEF-4706-934E-648891E65012}"/>
            </c:ext>
          </c:extLst>
        </c:ser>
        <c:dLbls>
          <c:showLegendKey val="0"/>
          <c:showVal val="0"/>
          <c:showCatName val="0"/>
          <c:showSerName val="0"/>
          <c:showPercent val="0"/>
          <c:showBubbleSize val="0"/>
        </c:dLbls>
        <c:gapWidth val="150"/>
        <c:overlap val="100"/>
        <c:axId val="238071168"/>
        <c:axId val="238072960"/>
      </c:barChart>
      <c:catAx>
        <c:axId val="238071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72960"/>
        <c:crosses val="autoZero"/>
        <c:auto val="1"/>
        <c:lblAlgn val="ctr"/>
        <c:lblOffset val="100"/>
        <c:noMultiLvlLbl val="0"/>
      </c:catAx>
      <c:valAx>
        <c:axId val="238072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71168"/>
        <c:crosses val="autoZero"/>
        <c:crossBetween val="between"/>
      </c:valAx>
      <c:spPr>
        <a:noFill/>
        <a:ln>
          <a:noFill/>
        </a:ln>
        <a:effectLst/>
      </c:spPr>
    </c:plotArea>
    <c:legend>
      <c:legendPos val="b"/>
      <c:layout>
        <c:manualLayout>
          <c:xMode val="edge"/>
          <c:yMode val="edge"/>
          <c:x val="0.36399725739223132"/>
          <c:y val="0.90113170469075998"/>
          <c:w val="0.30323108765247886"/>
          <c:h val="7.8355474796419702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'Järnv diagramdata'!$A$9</c:f>
              <c:strCache>
                <c:ptCount val="1"/>
                <c:pt idx="0">
                  <c:v>Avlidna</c:v>
                </c:pt>
              </c:strCache>
            </c:strRef>
          </c:tx>
          <c:marker>
            <c:symbol val="circle"/>
            <c:size val="6"/>
          </c:marker>
          <c:cat>
            <c:strRef>
              <c:f>'Järnv diagramdata'!$B$1:$S$1</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'Järnv diagramdata'!$B$9:$S$9</c:f>
              <c:numCache>
                <c:formatCode>#,##0</c:formatCode>
                <c:ptCount val="18"/>
                <c:pt idx="0">
                  <c:v>19</c:v>
                </c:pt>
                <c:pt idx="1">
                  <c:v>15</c:v>
                </c:pt>
                <c:pt idx="2">
                  <c:v>18</c:v>
                </c:pt>
                <c:pt idx="3">
                  <c:v>20</c:v>
                </c:pt>
                <c:pt idx="4">
                  <c:v>26</c:v>
                </c:pt>
                <c:pt idx="5">
                  <c:v>21</c:v>
                </c:pt>
                <c:pt idx="6">
                  <c:v>19</c:v>
                </c:pt>
                <c:pt idx="7">
                  <c:v>25</c:v>
                </c:pt>
                <c:pt idx="8">
                  <c:v>15</c:v>
                </c:pt>
                <c:pt idx="9">
                  <c:v>19</c:v>
                </c:pt>
                <c:pt idx="10">
                  <c:v>45</c:v>
                </c:pt>
                <c:pt idx="11">
                  <c:v>25</c:v>
                </c:pt>
                <c:pt idx="12">
                  <c:v>15</c:v>
                </c:pt>
                <c:pt idx="13">
                  <c:v>18</c:v>
                </c:pt>
                <c:pt idx="14">
                  <c:v>25</c:v>
                </c:pt>
                <c:pt idx="15">
                  <c:v>16</c:v>
                </c:pt>
                <c:pt idx="16">
                  <c:v>13</c:v>
                </c:pt>
                <c:pt idx="17">
                  <c:v>15</c:v>
                </c:pt>
              </c:numCache>
            </c:numRef>
          </c:val>
          <c:smooth val="0"/>
          <c:extLst>
            <c:ext xmlns:c16="http://schemas.microsoft.com/office/drawing/2014/chart" uri="{C3380CC4-5D6E-409C-BE32-E72D297353CC}">
              <c16:uniqueId val="{00000000-9ECF-4AD1-BA0A-1865A9C1AE5E}"/>
            </c:ext>
          </c:extLst>
        </c:ser>
        <c:dLbls>
          <c:showLegendKey val="0"/>
          <c:showVal val="0"/>
          <c:showCatName val="0"/>
          <c:showSerName val="0"/>
          <c:showPercent val="0"/>
          <c:showBubbleSize val="0"/>
        </c:dLbls>
        <c:marker val="1"/>
        <c:smooth val="0"/>
        <c:axId val="230992512"/>
        <c:axId val="231063936"/>
      </c:lineChart>
      <c:catAx>
        <c:axId val="230992512"/>
        <c:scaling>
          <c:orientation val="minMax"/>
        </c:scaling>
        <c:delete val="0"/>
        <c:axPos val="b"/>
        <c:numFmt formatCode="General" sourceLinked="1"/>
        <c:majorTickMark val="out"/>
        <c:minorTickMark val="none"/>
        <c:tickLblPos val="nextTo"/>
        <c:txPr>
          <a:bodyPr rot="5400000" vert="horz"/>
          <a:lstStyle/>
          <a:p>
            <a:pPr>
              <a:defRPr sz="1400">
                <a:solidFill>
                  <a:sysClr val="windowText" lastClr="000000"/>
                </a:solidFill>
              </a:defRPr>
            </a:pPr>
            <a:endParaRPr lang="sv-SE"/>
          </a:p>
        </c:txPr>
        <c:crossAx val="231063936"/>
        <c:crosses val="autoZero"/>
        <c:auto val="1"/>
        <c:lblAlgn val="ctr"/>
        <c:lblOffset val="100"/>
        <c:tickLblSkip val="1"/>
        <c:tickMarkSkip val="1"/>
        <c:noMultiLvlLbl val="0"/>
      </c:catAx>
      <c:valAx>
        <c:axId val="231063936"/>
        <c:scaling>
          <c:orientation val="minMax"/>
        </c:scaling>
        <c:delete val="0"/>
        <c:axPos val="l"/>
        <c:majorGridlines/>
        <c:numFmt formatCode="#,##0" sourceLinked="1"/>
        <c:majorTickMark val="out"/>
        <c:minorTickMark val="none"/>
        <c:tickLblPos val="nextTo"/>
        <c:spPr>
          <a:ln>
            <a:noFill/>
          </a:ln>
        </c:spPr>
        <c:txPr>
          <a:bodyPr rot="0" vert="horz"/>
          <a:lstStyle/>
          <a:p>
            <a:pPr>
              <a:defRPr sz="1400">
                <a:solidFill>
                  <a:sysClr val="windowText" lastClr="000000"/>
                </a:solidFill>
              </a:defRPr>
            </a:pPr>
            <a:endParaRPr lang="sv-SE"/>
          </a:p>
        </c:txPr>
        <c:crossAx val="230992512"/>
        <c:crosses val="autoZero"/>
        <c:crossBetween val="midCat"/>
        <c:majorUnit val="10"/>
      </c:valAx>
    </c:plotArea>
    <c:plotVisOnly val="1"/>
    <c:dispBlanksAs val="gap"/>
    <c:showDLblsOverMax val="0"/>
  </c:chart>
  <c:spPr>
    <a:ln>
      <a:noFill/>
    </a:ln>
  </c:spPr>
  <c:printSettings>
    <c:headerFooter alignWithMargins="0"/>
    <c:pageMargins b="1" l="0.75000000000000844" r="0.75000000000000844"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'Järnv diagramdata'!$A$10</c:f>
              <c:strCache>
                <c:ptCount val="1"/>
                <c:pt idx="0">
                  <c:v>kvinnor</c:v>
                </c:pt>
              </c:strCache>
            </c:strRef>
          </c:tx>
          <c:spPr>
            <a:pattFill prst="pct90">
              <a:fgClr>
                <a:schemeClr val="accent1"/>
              </a:fgClr>
              <a:bgClr>
                <a:schemeClr val="bg1"/>
              </a:bgClr>
            </a:pattFill>
            <a:ln>
              <a:noFill/>
            </a:ln>
            <a:effectLst/>
          </c:spPr>
          <c:invertIfNegative val="1"/>
          <c:cat>
            <c:strRef>
              <c:f>'Järnv diagramdata'!$K$1:$S$1</c:f>
              <c:strCache>
                <c:ptCount val="9"/>
                <c:pt idx="0">
                  <c:v>2009</c:v>
                </c:pt>
                <c:pt idx="1">
                  <c:v>2010</c:v>
                </c:pt>
                <c:pt idx="2">
                  <c:v>2011</c:v>
                </c:pt>
                <c:pt idx="3">
                  <c:v>2012</c:v>
                </c:pt>
                <c:pt idx="4">
                  <c:v>2013</c:v>
                </c:pt>
                <c:pt idx="5">
                  <c:v>2014</c:v>
                </c:pt>
                <c:pt idx="6">
                  <c:v>2015</c:v>
                </c:pt>
                <c:pt idx="7">
                  <c:v>2016</c:v>
                </c:pt>
                <c:pt idx="8">
                  <c:v>2017</c:v>
                </c:pt>
              </c:strCache>
            </c:strRef>
          </c:cat>
          <c:val>
            <c:numRef>
              <c:f>'Järnv diagramdata'!$K$10:$S$10</c:f>
              <c:numCache>
                <c:formatCode>#,##0</c:formatCode>
                <c:ptCount val="9"/>
                <c:pt idx="0">
                  <c:v>8</c:v>
                </c:pt>
                <c:pt idx="1">
                  <c:v>10</c:v>
                </c:pt>
                <c:pt idx="2">
                  <c:v>8</c:v>
                </c:pt>
                <c:pt idx="3">
                  <c:v>4</c:v>
                </c:pt>
                <c:pt idx="4">
                  <c:v>6</c:v>
                </c:pt>
                <c:pt idx="5">
                  <c:v>6</c:v>
                </c:pt>
                <c:pt idx="6">
                  <c:v>3</c:v>
                </c:pt>
                <c:pt idx="7">
                  <c:v>0</c:v>
                </c:pt>
                <c:pt idx="8">
                  <c:v>2</c:v>
                </c:pt>
              </c:numCache>
            </c:numRef>
          </c:val>
          <c:extLst>
            <c:ext xmlns:c16="http://schemas.microsoft.com/office/drawing/2014/chart" uri="{C3380CC4-5D6E-409C-BE32-E72D297353CC}">
              <c16:uniqueId val="{00000000-8773-4225-BBE1-DAC300E29699}"/>
            </c:ext>
          </c:extLst>
        </c:ser>
        <c:ser>
          <c:idx val="1"/>
          <c:order val="1"/>
          <c:tx>
            <c:strRef>
              <c:f>'Järnv diagramdata'!$A$11</c:f>
              <c:strCache>
                <c:ptCount val="1"/>
                <c:pt idx="0">
                  <c:v>män</c:v>
                </c:pt>
              </c:strCache>
            </c:strRef>
          </c:tx>
          <c:spPr>
            <a:solidFill>
              <a:schemeClr val="accent2"/>
            </a:solidFill>
            <a:ln>
              <a:noFill/>
            </a:ln>
            <a:effectLst/>
          </c:spPr>
          <c:invertIfNegative val="0"/>
          <c:cat>
            <c:strRef>
              <c:f>'Järnv diagramdata'!$K$1:$S$1</c:f>
              <c:strCache>
                <c:ptCount val="9"/>
                <c:pt idx="0">
                  <c:v>2009</c:v>
                </c:pt>
                <c:pt idx="1">
                  <c:v>2010</c:v>
                </c:pt>
                <c:pt idx="2">
                  <c:v>2011</c:v>
                </c:pt>
                <c:pt idx="3">
                  <c:v>2012</c:v>
                </c:pt>
                <c:pt idx="4">
                  <c:v>2013</c:v>
                </c:pt>
                <c:pt idx="5">
                  <c:v>2014</c:v>
                </c:pt>
                <c:pt idx="6">
                  <c:v>2015</c:v>
                </c:pt>
                <c:pt idx="7">
                  <c:v>2016</c:v>
                </c:pt>
                <c:pt idx="8">
                  <c:v>2017</c:v>
                </c:pt>
              </c:strCache>
            </c:strRef>
          </c:cat>
          <c:val>
            <c:numRef>
              <c:f>'Järnv diagramdata'!$K$11:$S$11</c:f>
              <c:numCache>
                <c:formatCode>#,##0</c:formatCode>
                <c:ptCount val="9"/>
                <c:pt idx="0">
                  <c:v>11</c:v>
                </c:pt>
                <c:pt idx="1">
                  <c:v>35</c:v>
                </c:pt>
                <c:pt idx="2">
                  <c:v>17</c:v>
                </c:pt>
                <c:pt idx="3">
                  <c:v>11</c:v>
                </c:pt>
                <c:pt idx="4">
                  <c:v>12</c:v>
                </c:pt>
                <c:pt idx="5">
                  <c:v>19</c:v>
                </c:pt>
                <c:pt idx="6">
                  <c:v>13</c:v>
                </c:pt>
                <c:pt idx="7">
                  <c:v>13</c:v>
                </c:pt>
                <c:pt idx="8">
                  <c:v>13</c:v>
                </c:pt>
              </c:numCache>
            </c:numRef>
          </c:val>
          <c:extLst>
            <c:ext xmlns:c16="http://schemas.microsoft.com/office/drawing/2014/chart" uri="{C3380CC4-5D6E-409C-BE32-E72D297353CC}">
              <c16:uniqueId val="{00000001-8773-4225-BBE1-DAC300E29699}"/>
            </c:ext>
          </c:extLst>
        </c:ser>
        <c:dLbls>
          <c:showLegendKey val="0"/>
          <c:showVal val="0"/>
          <c:showCatName val="0"/>
          <c:showSerName val="0"/>
          <c:showPercent val="0"/>
          <c:showBubbleSize val="0"/>
        </c:dLbls>
        <c:gapWidth val="150"/>
        <c:overlap val="100"/>
        <c:axId val="234254720"/>
        <c:axId val="234256256"/>
      </c:barChart>
      <c:catAx>
        <c:axId val="23425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4256256"/>
        <c:crosses val="autoZero"/>
        <c:auto val="1"/>
        <c:lblAlgn val="ctr"/>
        <c:lblOffset val="100"/>
        <c:noMultiLvlLbl val="0"/>
      </c:catAx>
      <c:valAx>
        <c:axId val="234256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4254720"/>
        <c:crosses val="autoZero"/>
        <c:crossBetween val="between"/>
        <c:majorUnit val="10"/>
      </c:valAx>
      <c:spPr>
        <a:noFill/>
        <a:ln>
          <a:noFill/>
        </a:ln>
        <a:effectLst/>
      </c:spPr>
    </c:plotArea>
    <c:legend>
      <c:legendPos val="b"/>
      <c:layout>
        <c:manualLayout>
          <c:xMode val="edge"/>
          <c:yMode val="edge"/>
          <c:x val="0.36543765887531776"/>
          <c:y val="0.90775352562794775"/>
          <c:w val="0.31111926757186947"/>
          <c:h val="9.2246474372050663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'Järnv diagramdata'!$A$13</c:f>
              <c:strCache>
                <c:ptCount val="1"/>
                <c:pt idx="0">
                  <c:v>kvinnor</c:v>
                </c:pt>
              </c:strCache>
            </c:strRef>
          </c:tx>
          <c:spPr>
            <a:pattFill prst="pct90">
              <a:fgClr>
                <a:schemeClr val="accent1"/>
              </a:fgClr>
              <a:bgClr>
                <a:schemeClr val="bg1"/>
              </a:bgClr>
            </a:pattFill>
            <a:ln>
              <a:noFill/>
            </a:ln>
            <a:effectLst/>
          </c:spPr>
          <c:invertIfNegative val="0"/>
          <c:cat>
            <c:strRef>
              <c:f>'Järnv diagramdata'!$K$1:$S$1</c:f>
              <c:strCache>
                <c:ptCount val="9"/>
                <c:pt idx="0">
                  <c:v>2009</c:v>
                </c:pt>
                <c:pt idx="1">
                  <c:v>2010</c:v>
                </c:pt>
                <c:pt idx="2">
                  <c:v>2011</c:v>
                </c:pt>
                <c:pt idx="3">
                  <c:v>2012</c:v>
                </c:pt>
                <c:pt idx="4">
                  <c:v>2013</c:v>
                </c:pt>
                <c:pt idx="5">
                  <c:v>2014</c:v>
                </c:pt>
                <c:pt idx="6">
                  <c:v>2015</c:v>
                </c:pt>
                <c:pt idx="7">
                  <c:v>2016</c:v>
                </c:pt>
                <c:pt idx="8">
                  <c:v>2017</c:v>
                </c:pt>
              </c:strCache>
            </c:strRef>
          </c:cat>
          <c:val>
            <c:numRef>
              <c:f>'Järnv diagramdata'!$K$13:$S$13</c:f>
              <c:numCache>
                <c:formatCode>#,##0</c:formatCode>
                <c:ptCount val="9"/>
                <c:pt idx="0">
                  <c:v>4</c:v>
                </c:pt>
                <c:pt idx="1">
                  <c:v>9</c:v>
                </c:pt>
                <c:pt idx="2">
                  <c:v>5</c:v>
                </c:pt>
                <c:pt idx="3">
                  <c:v>3</c:v>
                </c:pt>
                <c:pt idx="4">
                  <c:v>7</c:v>
                </c:pt>
                <c:pt idx="5">
                  <c:v>4</c:v>
                </c:pt>
                <c:pt idx="6">
                  <c:v>5</c:v>
                </c:pt>
                <c:pt idx="7">
                  <c:v>4</c:v>
                </c:pt>
                <c:pt idx="8">
                  <c:v>7</c:v>
                </c:pt>
              </c:numCache>
            </c:numRef>
          </c:val>
          <c:extLst>
            <c:ext xmlns:c16="http://schemas.microsoft.com/office/drawing/2014/chart" uri="{C3380CC4-5D6E-409C-BE32-E72D297353CC}">
              <c16:uniqueId val="{00000000-326D-48D7-8FB0-6016468FB50D}"/>
            </c:ext>
          </c:extLst>
        </c:ser>
        <c:ser>
          <c:idx val="1"/>
          <c:order val="1"/>
          <c:tx>
            <c:strRef>
              <c:f>'Järnv diagramdata'!$A$14</c:f>
              <c:strCache>
                <c:ptCount val="1"/>
                <c:pt idx="0">
                  <c:v>män</c:v>
                </c:pt>
              </c:strCache>
            </c:strRef>
          </c:tx>
          <c:spPr>
            <a:solidFill>
              <a:schemeClr val="accent2"/>
            </a:solidFill>
            <a:ln>
              <a:noFill/>
            </a:ln>
            <a:effectLst/>
          </c:spPr>
          <c:invertIfNegative val="0"/>
          <c:cat>
            <c:strRef>
              <c:f>'Järnv diagramdata'!$K$1:$S$1</c:f>
              <c:strCache>
                <c:ptCount val="9"/>
                <c:pt idx="0">
                  <c:v>2009</c:v>
                </c:pt>
                <c:pt idx="1">
                  <c:v>2010</c:v>
                </c:pt>
                <c:pt idx="2">
                  <c:v>2011</c:v>
                </c:pt>
                <c:pt idx="3">
                  <c:v>2012</c:v>
                </c:pt>
                <c:pt idx="4">
                  <c:v>2013</c:v>
                </c:pt>
                <c:pt idx="5">
                  <c:v>2014</c:v>
                </c:pt>
                <c:pt idx="6">
                  <c:v>2015</c:v>
                </c:pt>
                <c:pt idx="7">
                  <c:v>2016</c:v>
                </c:pt>
                <c:pt idx="8">
                  <c:v>2017</c:v>
                </c:pt>
              </c:strCache>
            </c:strRef>
          </c:cat>
          <c:val>
            <c:numRef>
              <c:f>'Järnv diagramdata'!$K$14:$S$14</c:f>
              <c:numCache>
                <c:formatCode>#,##0</c:formatCode>
                <c:ptCount val="9"/>
                <c:pt idx="0">
                  <c:v>14</c:v>
                </c:pt>
                <c:pt idx="1">
                  <c:v>16</c:v>
                </c:pt>
                <c:pt idx="2">
                  <c:v>9</c:v>
                </c:pt>
                <c:pt idx="3">
                  <c:v>15</c:v>
                </c:pt>
                <c:pt idx="4">
                  <c:v>11</c:v>
                </c:pt>
                <c:pt idx="5">
                  <c:v>7</c:v>
                </c:pt>
                <c:pt idx="6">
                  <c:v>9</c:v>
                </c:pt>
                <c:pt idx="7">
                  <c:v>8</c:v>
                </c:pt>
                <c:pt idx="8">
                  <c:v>6</c:v>
                </c:pt>
              </c:numCache>
            </c:numRef>
          </c:val>
          <c:extLst>
            <c:ext xmlns:c16="http://schemas.microsoft.com/office/drawing/2014/chart" uri="{C3380CC4-5D6E-409C-BE32-E72D297353CC}">
              <c16:uniqueId val="{00000001-326D-48D7-8FB0-6016468FB50D}"/>
            </c:ext>
          </c:extLst>
        </c:ser>
        <c:ser>
          <c:idx val="2"/>
          <c:order val="2"/>
          <c:tx>
            <c:strRef>
              <c:f>'Järnv diagramdata'!$A$15</c:f>
              <c:strCache>
                <c:ptCount val="1"/>
                <c:pt idx="0">
                  <c:v>kön okänt</c:v>
                </c:pt>
              </c:strCache>
            </c:strRef>
          </c:tx>
          <c:spPr>
            <a:solidFill>
              <a:schemeClr val="accent3"/>
            </a:solidFill>
            <a:ln>
              <a:noFill/>
            </a:ln>
            <a:effectLst/>
          </c:spPr>
          <c:invertIfNegative val="0"/>
          <c:cat>
            <c:strRef>
              <c:f>'Järnv diagramdata'!$K$1:$S$1</c:f>
              <c:strCache>
                <c:ptCount val="9"/>
                <c:pt idx="0">
                  <c:v>2009</c:v>
                </c:pt>
                <c:pt idx="1">
                  <c:v>2010</c:v>
                </c:pt>
                <c:pt idx="2">
                  <c:v>2011</c:v>
                </c:pt>
                <c:pt idx="3">
                  <c:v>2012</c:v>
                </c:pt>
                <c:pt idx="4">
                  <c:v>2013</c:v>
                </c:pt>
                <c:pt idx="5">
                  <c:v>2014</c:v>
                </c:pt>
                <c:pt idx="6">
                  <c:v>2015</c:v>
                </c:pt>
                <c:pt idx="7">
                  <c:v>2016</c:v>
                </c:pt>
                <c:pt idx="8">
                  <c:v>2017</c:v>
                </c:pt>
              </c:strCache>
            </c:strRef>
          </c:cat>
          <c:val>
            <c:numRef>
              <c:f>'Järnv diagramdata'!$K$15:$S$15</c:f>
              <c:numCache>
                <c:formatCode>#,##0</c:formatCode>
                <c:ptCount val="9"/>
                <c:pt idx="0">
                  <c:v>0</c:v>
                </c:pt>
                <c:pt idx="1">
                  <c:v>0</c:v>
                </c:pt>
                <c:pt idx="2">
                  <c:v>0</c:v>
                </c:pt>
                <c:pt idx="3">
                  <c:v>1</c:v>
                </c:pt>
                <c:pt idx="4">
                  <c:v>0</c:v>
                </c:pt>
                <c:pt idx="5">
                  <c:v>0</c:v>
                </c:pt>
                <c:pt idx="6">
                  <c:v>0</c:v>
                </c:pt>
                <c:pt idx="7">
                  <c:v>0</c:v>
                </c:pt>
                <c:pt idx="8">
                  <c:v>0</c:v>
                </c:pt>
              </c:numCache>
            </c:numRef>
          </c:val>
          <c:extLst>
            <c:ext xmlns:c16="http://schemas.microsoft.com/office/drawing/2014/chart" uri="{C3380CC4-5D6E-409C-BE32-E72D297353CC}">
              <c16:uniqueId val="{00000002-326D-48D7-8FB0-6016468FB50D}"/>
            </c:ext>
          </c:extLst>
        </c:ser>
        <c:dLbls>
          <c:showLegendKey val="0"/>
          <c:showVal val="0"/>
          <c:showCatName val="0"/>
          <c:showSerName val="0"/>
          <c:showPercent val="0"/>
          <c:showBubbleSize val="0"/>
        </c:dLbls>
        <c:gapWidth val="150"/>
        <c:overlap val="100"/>
        <c:axId val="235097088"/>
        <c:axId val="235143936"/>
      </c:barChart>
      <c:catAx>
        <c:axId val="235097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143936"/>
        <c:crosses val="autoZero"/>
        <c:auto val="1"/>
        <c:lblAlgn val="ctr"/>
        <c:lblOffset val="100"/>
        <c:noMultiLvlLbl val="0"/>
      </c:catAx>
      <c:valAx>
        <c:axId val="235143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097088"/>
        <c:crosses val="autoZero"/>
        <c:crossBetween val="between"/>
      </c:valAx>
      <c:spPr>
        <a:noFill/>
        <a:ln>
          <a:noFill/>
        </a:ln>
        <a:effectLst/>
      </c:spPr>
    </c:plotArea>
    <c:legend>
      <c:legendPos val="b"/>
      <c:layout>
        <c:manualLayout>
          <c:xMode val="edge"/>
          <c:yMode val="edge"/>
          <c:x val="0.30718583888605483"/>
          <c:y val="0.89550502400757503"/>
          <c:w val="0.42726229489655637"/>
          <c:h val="8.2814753021858881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5"/>
          <c:order val="0"/>
          <c:tx>
            <c:strRef>
              <c:f>'Spårv diagramdata'!$A$9</c:f>
              <c:strCache>
                <c:ptCount val="1"/>
                <c:pt idx="0">
                  <c:v>Andra olyckshändelser</c:v>
                </c:pt>
              </c:strCache>
            </c:strRef>
          </c:tx>
          <c:spPr>
            <a:solidFill>
              <a:schemeClr val="accent1">
                <a:lumMod val="60000"/>
                <a:lumOff val="40000"/>
              </a:schemeClr>
            </a:solidFill>
            <a:ln>
              <a:noFill/>
            </a:ln>
            <a:effectLst/>
          </c:spPr>
          <c:invertIfNegative val="0"/>
          <c:cat>
            <c:strRef>
              <c:f>'Spårv diagramdata'!$C$1:$S$1</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'Spårv diagramdata'!$C$9:$S$9</c:f>
              <c:numCache>
                <c:formatCode>#,##0</c:formatCode>
                <c:ptCount val="17"/>
                <c:pt idx="0">
                  <c:v>16</c:v>
                </c:pt>
                <c:pt idx="1">
                  <c:v>10</c:v>
                </c:pt>
                <c:pt idx="2">
                  <c:v>10</c:v>
                </c:pt>
                <c:pt idx="3">
                  <c:v>9</c:v>
                </c:pt>
                <c:pt idx="4" formatCode="General">
                  <c:v>19</c:v>
                </c:pt>
                <c:pt idx="5" formatCode="General">
                  <c:v>25</c:v>
                </c:pt>
                <c:pt idx="6" formatCode="General">
                  <c:v>27</c:v>
                </c:pt>
                <c:pt idx="7" formatCode="General">
                  <c:v>11</c:v>
                </c:pt>
                <c:pt idx="8" formatCode="General">
                  <c:v>13</c:v>
                </c:pt>
                <c:pt idx="9" formatCode="General">
                  <c:v>13</c:v>
                </c:pt>
                <c:pt idx="10" formatCode="General">
                  <c:v>11</c:v>
                </c:pt>
                <c:pt idx="11" formatCode="General">
                  <c:v>6</c:v>
                </c:pt>
                <c:pt idx="12" formatCode="General">
                  <c:v>4</c:v>
                </c:pt>
                <c:pt idx="13">
                  <c:v>0</c:v>
                </c:pt>
                <c:pt idx="14">
                  <c:v>0</c:v>
                </c:pt>
                <c:pt idx="15">
                  <c:v>0</c:v>
                </c:pt>
                <c:pt idx="16">
                  <c:v>0</c:v>
                </c:pt>
              </c:numCache>
            </c:numRef>
          </c:val>
          <c:extLst>
            <c:ext xmlns:c16="http://schemas.microsoft.com/office/drawing/2014/chart" uri="{C3380CC4-5D6E-409C-BE32-E72D297353CC}">
              <c16:uniqueId val="{00000000-FA08-40D2-9BA9-FC1DB94AD997}"/>
            </c:ext>
          </c:extLst>
        </c:ser>
        <c:ser>
          <c:idx val="4"/>
          <c:order val="1"/>
          <c:tx>
            <c:strRef>
              <c:f>'Spårv diagramdata'!$A$8</c:f>
              <c:strCache>
                <c:ptCount val="1"/>
                <c:pt idx="0">
                  <c:v>Urspårningar och kollisioner vid växling  (2007–)</c:v>
                </c:pt>
              </c:strCache>
            </c:strRef>
          </c:tx>
          <c:spPr>
            <a:pattFill prst="ltHorz">
              <a:fgClr>
                <a:schemeClr val="accent1"/>
              </a:fgClr>
              <a:bgClr>
                <a:schemeClr val="bg1"/>
              </a:bgClr>
            </a:pattFill>
            <a:ln>
              <a:noFill/>
            </a:ln>
            <a:effectLst/>
          </c:spPr>
          <c:invertIfNegative val="0"/>
          <c:cat>
            <c:strRef>
              <c:f>'Spårv diagramdata'!$C$1:$S$1</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'Spårv diagramdata'!$C$8:$S$8</c:f>
              <c:numCache>
                <c:formatCode>#,##0</c:formatCode>
                <c:ptCount val="17"/>
                <c:pt idx="0">
                  <c:v>0</c:v>
                </c:pt>
                <c:pt idx="1">
                  <c:v>0</c:v>
                </c:pt>
                <c:pt idx="2">
                  <c:v>0</c:v>
                </c:pt>
                <c:pt idx="3">
                  <c:v>0</c:v>
                </c:pt>
                <c:pt idx="4" formatCode="General">
                  <c:v>0</c:v>
                </c:pt>
                <c:pt idx="5" formatCode="General">
                  <c:v>0</c:v>
                </c:pt>
                <c:pt idx="6" formatCode="General">
                  <c:v>0</c:v>
                </c:pt>
                <c:pt idx="7" formatCode="General">
                  <c:v>0</c:v>
                </c:pt>
                <c:pt idx="8" formatCode="General">
                  <c:v>0</c:v>
                </c:pt>
                <c:pt idx="9" formatCode="General">
                  <c:v>1</c:v>
                </c:pt>
                <c:pt idx="10" formatCode="General">
                  <c:v>0</c:v>
                </c:pt>
                <c:pt idx="11" formatCode="General">
                  <c:v>0</c:v>
                </c:pt>
                <c:pt idx="12" formatCode="General">
                  <c:v>0</c:v>
                </c:pt>
                <c:pt idx="13">
                  <c:v>0</c:v>
                </c:pt>
                <c:pt idx="14">
                  <c:v>0</c:v>
                </c:pt>
                <c:pt idx="15">
                  <c:v>0</c:v>
                </c:pt>
                <c:pt idx="16">
                  <c:v>0</c:v>
                </c:pt>
              </c:numCache>
            </c:numRef>
          </c:val>
          <c:extLst>
            <c:ext xmlns:c16="http://schemas.microsoft.com/office/drawing/2014/chart" uri="{C3380CC4-5D6E-409C-BE32-E72D297353CC}">
              <c16:uniqueId val="{00000001-FA08-40D2-9BA9-FC1DB94AD997}"/>
            </c:ext>
          </c:extLst>
        </c:ser>
        <c:ser>
          <c:idx val="3"/>
          <c:order val="2"/>
          <c:tx>
            <c:strRef>
              <c:f>'Spårv diagramdata'!$A$7</c:f>
              <c:strCache>
                <c:ptCount val="1"/>
                <c:pt idx="0">
                  <c:v>Vägtrafikolyckor</c:v>
                </c:pt>
              </c:strCache>
            </c:strRef>
          </c:tx>
          <c:spPr>
            <a:pattFill prst="pct25">
              <a:fgClr>
                <a:schemeClr val="accent1">
                  <a:lumMod val="75000"/>
                </a:schemeClr>
              </a:fgClr>
              <a:bgClr>
                <a:schemeClr val="bg1"/>
              </a:bgClr>
            </a:pattFill>
            <a:ln>
              <a:noFill/>
            </a:ln>
            <a:effectLst/>
          </c:spPr>
          <c:invertIfNegative val="0"/>
          <c:cat>
            <c:strRef>
              <c:f>'Spårv diagramdata'!$C$1:$S$1</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'Spårv diagramdata'!$C$7:$S$7</c:f>
              <c:numCache>
                <c:formatCode>#,##0</c:formatCode>
                <c:ptCount val="17"/>
                <c:pt idx="0">
                  <c:v>5</c:v>
                </c:pt>
                <c:pt idx="1">
                  <c:v>3</c:v>
                </c:pt>
                <c:pt idx="2">
                  <c:v>3</c:v>
                </c:pt>
                <c:pt idx="3">
                  <c:v>4</c:v>
                </c:pt>
                <c:pt idx="4" formatCode="General">
                  <c:v>4</c:v>
                </c:pt>
                <c:pt idx="5" formatCode="General">
                  <c:v>6</c:v>
                </c:pt>
                <c:pt idx="6" formatCode="General">
                  <c:v>3</c:v>
                </c:pt>
                <c:pt idx="7" formatCode="General">
                  <c:v>2</c:v>
                </c:pt>
                <c:pt idx="8" formatCode="General">
                  <c:v>3</c:v>
                </c:pt>
                <c:pt idx="9" formatCode="General">
                  <c:v>0</c:v>
                </c:pt>
                <c:pt idx="10" formatCode="General">
                  <c:v>3</c:v>
                </c:pt>
                <c:pt idx="11" formatCode="General">
                  <c:v>0</c:v>
                </c:pt>
                <c:pt idx="12" formatCode="General">
                  <c:v>0</c:v>
                </c:pt>
                <c:pt idx="13">
                  <c:v>4</c:v>
                </c:pt>
                <c:pt idx="14">
                  <c:v>5</c:v>
                </c:pt>
                <c:pt idx="15">
                  <c:v>1</c:v>
                </c:pt>
                <c:pt idx="16">
                  <c:v>1</c:v>
                </c:pt>
              </c:numCache>
            </c:numRef>
          </c:val>
          <c:extLst>
            <c:ext xmlns:c16="http://schemas.microsoft.com/office/drawing/2014/chart" uri="{C3380CC4-5D6E-409C-BE32-E72D297353CC}">
              <c16:uniqueId val="{00000002-FA08-40D2-9BA9-FC1DB94AD997}"/>
            </c:ext>
          </c:extLst>
        </c:ser>
        <c:ser>
          <c:idx val="2"/>
          <c:order val="3"/>
          <c:tx>
            <c:strRef>
              <c:f>'Spårv diagramdata'!$A$6</c:f>
              <c:strCache>
                <c:ptCount val="1"/>
                <c:pt idx="0">
                  <c:v>Personolyckor orsakade av rullande materiel i rörelse (2014–)</c:v>
                </c:pt>
              </c:strCache>
            </c:strRef>
          </c:tx>
          <c:spPr>
            <a:solidFill>
              <a:schemeClr val="accent1">
                <a:lumMod val="75000"/>
              </a:schemeClr>
            </a:solidFill>
            <a:ln>
              <a:noFill/>
            </a:ln>
            <a:effectLst/>
          </c:spPr>
          <c:invertIfNegative val="0"/>
          <c:cat>
            <c:strRef>
              <c:f>'Spårv diagramdata'!$C$1:$S$1</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'Spårv diagramdata'!$C$6:$S$6</c:f>
              <c:numCache>
                <c:formatCode>#,##0</c:formatCode>
                <c:ptCount val="17"/>
                <c:pt idx="0">
                  <c:v>0</c:v>
                </c:pt>
                <c:pt idx="1">
                  <c:v>0</c:v>
                </c:pt>
                <c:pt idx="2">
                  <c:v>0</c:v>
                </c:pt>
                <c:pt idx="3">
                  <c:v>0</c:v>
                </c:pt>
                <c:pt idx="4" formatCode="General">
                  <c:v>0</c:v>
                </c:pt>
                <c:pt idx="5" formatCode="General">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c:v>5</c:v>
                </c:pt>
                <c:pt idx="14">
                  <c:v>3</c:v>
                </c:pt>
                <c:pt idx="15">
                  <c:v>6</c:v>
                </c:pt>
                <c:pt idx="16">
                  <c:v>11</c:v>
                </c:pt>
              </c:numCache>
            </c:numRef>
          </c:val>
          <c:extLst>
            <c:ext xmlns:c16="http://schemas.microsoft.com/office/drawing/2014/chart" uri="{C3380CC4-5D6E-409C-BE32-E72D297353CC}">
              <c16:uniqueId val="{00000003-FA08-40D2-9BA9-FC1DB94AD997}"/>
            </c:ext>
          </c:extLst>
        </c:ser>
        <c:ser>
          <c:idx val="6"/>
          <c:order val="4"/>
          <c:tx>
            <c:strRef>
              <c:f>'Spårv diagramdata'!$A$5</c:f>
              <c:strCache>
                <c:ptCount val="1"/>
                <c:pt idx="0">
                  <c:v>Kollisioner vid vägkorsning i plan</c:v>
                </c:pt>
              </c:strCache>
            </c:strRef>
          </c:tx>
          <c:invertIfNegative val="0"/>
          <c:cat>
            <c:strRef>
              <c:f>'Spårv diagramdata'!$C$1:$S$1</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'Spårv diagramdata'!$C$5:$S$5</c:f>
              <c:numCache>
                <c:formatCode>#,##0</c:formatCode>
                <c:ptCount val="17"/>
                <c:pt idx="0">
                  <c:v>0</c:v>
                </c:pt>
                <c:pt idx="1">
                  <c:v>0</c:v>
                </c:pt>
                <c:pt idx="2">
                  <c:v>0</c:v>
                </c:pt>
                <c:pt idx="3">
                  <c:v>0</c:v>
                </c:pt>
                <c:pt idx="4" formatCode="General">
                  <c:v>3</c:v>
                </c:pt>
                <c:pt idx="5" formatCode="General">
                  <c:v>1</c:v>
                </c:pt>
                <c:pt idx="6" formatCode="General">
                  <c:v>0</c:v>
                </c:pt>
                <c:pt idx="7" formatCode="General">
                  <c:v>1</c:v>
                </c:pt>
                <c:pt idx="8" formatCode="General">
                  <c:v>0</c:v>
                </c:pt>
                <c:pt idx="9" formatCode="General">
                  <c:v>0</c:v>
                </c:pt>
                <c:pt idx="10" formatCode="General">
                  <c:v>2</c:v>
                </c:pt>
                <c:pt idx="11" formatCode="General">
                  <c:v>0</c:v>
                </c:pt>
                <c:pt idx="12" formatCode="General">
                  <c:v>0</c:v>
                </c:pt>
                <c:pt idx="13">
                  <c:v>3</c:v>
                </c:pt>
                <c:pt idx="14">
                  <c:v>0</c:v>
                </c:pt>
                <c:pt idx="15">
                  <c:v>1</c:v>
                </c:pt>
                <c:pt idx="16">
                  <c:v>1</c:v>
                </c:pt>
              </c:numCache>
            </c:numRef>
          </c:val>
          <c:extLst>
            <c:ext xmlns:c16="http://schemas.microsoft.com/office/drawing/2014/chart" uri="{C3380CC4-5D6E-409C-BE32-E72D297353CC}">
              <c16:uniqueId val="{00000004-FA08-40D2-9BA9-FC1DB94AD997}"/>
            </c:ext>
          </c:extLst>
        </c:ser>
        <c:ser>
          <c:idx val="1"/>
          <c:order val="5"/>
          <c:tx>
            <c:strRef>
              <c:f>'Spårv diagramdata'!$A$4</c:f>
              <c:strCache>
                <c:ptCount val="1"/>
                <c:pt idx="0">
                  <c:v>Sammanstötningar vid tågrörelse</c:v>
                </c:pt>
              </c:strCache>
            </c:strRef>
          </c:tx>
          <c:spPr>
            <a:pattFill prst="smCheck">
              <a:fgClr>
                <a:schemeClr val="accent1"/>
              </a:fgClr>
              <a:bgClr>
                <a:schemeClr val="bg1"/>
              </a:bgClr>
            </a:pattFill>
            <a:ln>
              <a:noFill/>
            </a:ln>
            <a:effectLst/>
          </c:spPr>
          <c:invertIfNegative val="0"/>
          <c:cat>
            <c:strRef>
              <c:f>'Spårv diagramdata'!$C$1:$S$1</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'Spårv diagramdata'!$C$4:$S$4</c:f>
              <c:numCache>
                <c:formatCode>#,##0</c:formatCode>
                <c:ptCount val="17"/>
                <c:pt idx="0">
                  <c:v>0</c:v>
                </c:pt>
                <c:pt idx="1">
                  <c:v>2</c:v>
                </c:pt>
                <c:pt idx="2">
                  <c:v>4</c:v>
                </c:pt>
                <c:pt idx="3">
                  <c:v>0</c:v>
                </c:pt>
                <c:pt idx="4" formatCode="General">
                  <c:v>0</c:v>
                </c:pt>
                <c:pt idx="5" formatCode="General">
                  <c:v>2</c:v>
                </c:pt>
                <c:pt idx="6" formatCode="General">
                  <c:v>0</c:v>
                </c:pt>
                <c:pt idx="7" formatCode="General">
                  <c:v>1</c:v>
                </c:pt>
                <c:pt idx="8" formatCode="General">
                  <c:v>3</c:v>
                </c:pt>
                <c:pt idx="9" formatCode="General">
                  <c:v>0</c:v>
                </c:pt>
                <c:pt idx="10" formatCode="General">
                  <c:v>1</c:v>
                </c:pt>
                <c:pt idx="11" formatCode="General">
                  <c:v>0</c:v>
                </c:pt>
                <c:pt idx="12" formatCode="General">
                  <c:v>0</c:v>
                </c:pt>
                <c:pt idx="13">
                  <c:v>0</c:v>
                </c:pt>
                <c:pt idx="14">
                  <c:v>1</c:v>
                </c:pt>
                <c:pt idx="15">
                  <c:v>1</c:v>
                </c:pt>
                <c:pt idx="16">
                  <c:v>1</c:v>
                </c:pt>
              </c:numCache>
            </c:numRef>
          </c:val>
          <c:extLst>
            <c:ext xmlns:c16="http://schemas.microsoft.com/office/drawing/2014/chart" uri="{C3380CC4-5D6E-409C-BE32-E72D297353CC}">
              <c16:uniqueId val="{00000005-FA08-40D2-9BA9-FC1DB94AD997}"/>
            </c:ext>
          </c:extLst>
        </c:ser>
        <c:ser>
          <c:idx val="0"/>
          <c:order val="6"/>
          <c:tx>
            <c:strRef>
              <c:f>'Spårv diagramdata'!$A$3</c:f>
              <c:strCache>
                <c:ptCount val="1"/>
                <c:pt idx="0">
                  <c:v>Urspårningar vid tågrörelse </c:v>
                </c:pt>
              </c:strCache>
            </c:strRef>
          </c:tx>
          <c:spPr>
            <a:solidFill>
              <a:schemeClr val="accent1">
                <a:lumMod val="50000"/>
              </a:schemeClr>
            </a:solidFill>
            <a:ln>
              <a:noFill/>
            </a:ln>
            <a:effectLst/>
          </c:spPr>
          <c:invertIfNegative val="0"/>
          <c:cat>
            <c:strRef>
              <c:f>'Spårv diagramdata'!$C$1:$S$1</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'Spårv diagramdata'!$C$3:$S$3</c:f>
              <c:numCache>
                <c:formatCode>#,##0</c:formatCode>
                <c:ptCount val="17"/>
                <c:pt idx="0">
                  <c:v>1</c:v>
                </c:pt>
                <c:pt idx="1">
                  <c:v>1</c:v>
                </c:pt>
                <c:pt idx="2">
                  <c:v>0</c:v>
                </c:pt>
                <c:pt idx="3">
                  <c:v>1</c:v>
                </c:pt>
                <c:pt idx="4" formatCode="General">
                  <c:v>1</c:v>
                </c:pt>
                <c:pt idx="5" formatCode="General">
                  <c:v>0</c:v>
                </c:pt>
                <c:pt idx="6" formatCode="General">
                  <c:v>0</c:v>
                </c:pt>
                <c:pt idx="7" formatCode="General">
                  <c:v>0</c:v>
                </c:pt>
                <c:pt idx="8" formatCode="General">
                  <c:v>0</c:v>
                </c:pt>
                <c:pt idx="9" formatCode="General">
                  <c:v>0</c:v>
                </c:pt>
                <c:pt idx="10" formatCode="General">
                  <c:v>1</c:v>
                </c:pt>
                <c:pt idx="11" formatCode="General">
                  <c:v>1</c:v>
                </c:pt>
                <c:pt idx="12" formatCode="General">
                  <c:v>0</c:v>
                </c:pt>
                <c:pt idx="13">
                  <c:v>0</c:v>
                </c:pt>
                <c:pt idx="14">
                  <c:v>0</c:v>
                </c:pt>
                <c:pt idx="15">
                  <c:v>0</c:v>
                </c:pt>
                <c:pt idx="16">
                  <c:v>0</c:v>
                </c:pt>
              </c:numCache>
            </c:numRef>
          </c:val>
          <c:extLst>
            <c:ext xmlns:c16="http://schemas.microsoft.com/office/drawing/2014/chart" uri="{C3380CC4-5D6E-409C-BE32-E72D297353CC}">
              <c16:uniqueId val="{00000006-FA08-40D2-9BA9-FC1DB94AD997}"/>
            </c:ext>
          </c:extLst>
        </c:ser>
        <c:dLbls>
          <c:showLegendKey val="0"/>
          <c:showVal val="0"/>
          <c:showCatName val="0"/>
          <c:showSerName val="0"/>
          <c:showPercent val="0"/>
          <c:showBubbleSize val="0"/>
        </c:dLbls>
        <c:gapWidth val="150"/>
        <c:overlap val="100"/>
        <c:axId val="235361408"/>
        <c:axId val="235362944"/>
      </c:barChart>
      <c:catAx>
        <c:axId val="23536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62944"/>
        <c:crosses val="autoZero"/>
        <c:auto val="1"/>
        <c:lblAlgn val="ctr"/>
        <c:lblOffset val="100"/>
        <c:noMultiLvlLbl val="0"/>
      </c:catAx>
      <c:valAx>
        <c:axId val="235362944"/>
        <c:scaling>
          <c:orientation val="minMax"/>
          <c:max val="3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61408"/>
        <c:crosses val="autoZero"/>
        <c:crossBetween val="between"/>
      </c:valAx>
      <c:spPr>
        <a:noFill/>
        <a:ln>
          <a:noFill/>
        </a:ln>
        <a:effectLst/>
      </c:spPr>
    </c:plotArea>
    <c:legend>
      <c:legendPos val="r"/>
      <c:layout>
        <c:manualLayout>
          <c:xMode val="edge"/>
          <c:yMode val="edge"/>
          <c:x val="0.67333005986360461"/>
          <c:y val="3.6271541947567251E-2"/>
          <c:w val="0.32386726155975293"/>
          <c:h val="0.95802436143312075"/>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278" l="0.70000000000000062" r="0.70000000000000062" t="0.750000000000002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'Spårv diagramdata'!$A$10</c:f>
              <c:strCache>
                <c:ptCount val="1"/>
                <c:pt idx="0">
                  <c:v>Avlidna</c:v>
                </c:pt>
              </c:strCache>
            </c:strRef>
          </c:tx>
          <c:marker>
            <c:symbol val="circle"/>
            <c:size val="6"/>
          </c:marker>
          <c:cat>
            <c:strRef>
              <c:f>'Spårv diagramdata'!$B$1:$S$1</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'Spårv diagramdata'!$B$10:$S$10</c:f>
              <c:numCache>
                <c:formatCode>#,##0</c:formatCode>
                <c:ptCount val="18"/>
                <c:pt idx="0">
                  <c:v>3</c:v>
                </c:pt>
                <c:pt idx="1">
                  <c:v>1</c:v>
                </c:pt>
                <c:pt idx="2">
                  <c:v>0</c:v>
                </c:pt>
                <c:pt idx="3">
                  <c:v>2</c:v>
                </c:pt>
                <c:pt idx="4">
                  <c:v>1</c:v>
                </c:pt>
                <c:pt idx="5">
                  <c:v>4</c:v>
                </c:pt>
                <c:pt idx="6">
                  <c:v>2</c:v>
                </c:pt>
                <c:pt idx="7">
                  <c:v>2</c:v>
                </c:pt>
                <c:pt idx="8">
                  <c:v>1</c:v>
                </c:pt>
                <c:pt idx="9">
                  <c:v>2</c:v>
                </c:pt>
                <c:pt idx="10">
                  <c:v>3</c:v>
                </c:pt>
                <c:pt idx="11">
                  <c:v>0</c:v>
                </c:pt>
                <c:pt idx="12">
                  <c:v>4</c:v>
                </c:pt>
                <c:pt idx="13">
                  <c:v>0</c:v>
                </c:pt>
                <c:pt idx="14">
                  <c:v>1</c:v>
                </c:pt>
                <c:pt idx="15">
                  <c:v>0</c:v>
                </c:pt>
                <c:pt idx="16">
                  <c:v>1</c:v>
                </c:pt>
                <c:pt idx="17">
                  <c:v>1</c:v>
                </c:pt>
              </c:numCache>
            </c:numRef>
          </c:val>
          <c:smooth val="0"/>
          <c:extLst>
            <c:ext xmlns:c16="http://schemas.microsoft.com/office/drawing/2014/chart" uri="{C3380CC4-5D6E-409C-BE32-E72D297353CC}">
              <c16:uniqueId val="{00000000-3E3B-4E2A-9E88-96594AE95AFB}"/>
            </c:ext>
          </c:extLst>
        </c:ser>
        <c:dLbls>
          <c:showLegendKey val="0"/>
          <c:showVal val="0"/>
          <c:showCatName val="0"/>
          <c:showSerName val="0"/>
          <c:showPercent val="0"/>
          <c:showBubbleSize val="0"/>
        </c:dLbls>
        <c:marker val="1"/>
        <c:smooth val="0"/>
        <c:axId val="235383040"/>
        <c:axId val="235388928"/>
      </c:lineChart>
      <c:catAx>
        <c:axId val="235383040"/>
        <c:scaling>
          <c:orientation val="minMax"/>
        </c:scaling>
        <c:delete val="0"/>
        <c:axPos val="b"/>
        <c:numFmt formatCode="General" sourceLinked="1"/>
        <c:majorTickMark val="out"/>
        <c:minorTickMark val="none"/>
        <c:tickLblPos val="nextTo"/>
        <c:txPr>
          <a:bodyPr rot="5400000" vert="horz"/>
          <a:lstStyle/>
          <a:p>
            <a:pPr>
              <a:defRPr sz="1400"/>
            </a:pPr>
            <a:endParaRPr lang="sv-SE"/>
          </a:p>
        </c:txPr>
        <c:crossAx val="235388928"/>
        <c:crosses val="autoZero"/>
        <c:auto val="1"/>
        <c:lblAlgn val="ctr"/>
        <c:lblOffset val="100"/>
        <c:tickLblSkip val="1"/>
        <c:tickMarkSkip val="1"/>
        <c:noMultiLvlLbl val="0"/>
      </c:catAx>
      <c:valAx>
        <c:axId val="235388928"/>
        <c:scaling>
          <c:orientation val="minMax"/>
        </c:scaling>
        <c:delete val="0"/>
        <c:axPos val="l"/>
        <c:majorGridlines/>
        <c:numFmt formatCode="#,##0" sourceLinked="1"/>
        <c:majorTickMark val="out"/>
        <c:minorTickMark val="none"/>
        <c:tickLblPos val="nextTo"/>
        <c:spPr>
          <a:ln>
            <a:noFill/>
          </a:ln>
        </c:spPr>
        <c:txPr>
          <a:bodyPr rot="0" vert="horz"/>
          <a:lstStyle/>
          <a:p>
            <a:pPr>
              <a:defRPr sz="1400"/>
            </a:pPr>
            <a:endParaRPr lang="sv-SE"/>
          </a:p>
        </c:txPr>
        <c:crossAx val="235383040"/>
        <c:crosses val="autoZero"/>
        <c:crossBetween val="midCat"/>
        <c:majorUnit val="1"/>
      </c:valAx>
    </c:plotArea>
    <c:plotVisOnly val="1"/>
    <c:dispBlanksAs val="gap"/>
    <c:showDLblsOverMax val="0"/>
  </c:chart>
  <c:spPr>
    <a:ln>
      <a:noFill/>
    </a:ln>
  </c:spPr>
  <c:printSettings>
    <c:headerFooter alignWithMargins="0"/>
    <c:pageMargins b="1" l="0.75000000000000844" r="0.75000000000000844"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'Spårv diagramdata'!$A$11</c:f>
              <c:strCache>
                <c:ptCount val="1"/>
                <c:pt idx="0">
                  <c:v>kvinnor</c:v>
                </c:pt>
              </c:strCache>
            </c:strRef>
          </c:tx>
          <c:spPr>
            <a:pattFill prst="pct90">
              <a:fgClr>
                <a:schemeClr val="accent1"/>
              </a:fgClr>
              <a:bgClr>
                <a:schemeClr val="bg1"/>
              </a:bgClr>
            </a:pattFill>
            <a:ln>
              <a:noFill/>
            </a:ln>
            <a:effectLst/>
          </c:spPr>
          <c:invertIfNegative val="1"/>
          <c:cat>
            <c:strRef>
              <c:f>'Spårv diagramdata'!$K$1:$S$1</c:f>
              <c:strCache>
                <c:ptCount val="9"/>
                <c:pt idx="0">
                  <c:v>2009</c:v>
                </c:pt>
                <c:pt idx="1">
                  <c:v>2010</c:v>
                </c:pt>
                <c:pt idx="2">
                  <c:v>2011</c:v>
                </c:pt>
                <c:pt idx="3">
                  <c:v>2012</c:v>
                </c:pt>
                <c:pt idx="4">
                  <c:v>2013</c:v>
                </c:pt>
                <c:pt idx="5">
                  <c:v>2014</c:v>
                </c:pt>
                <c:pt idx="6">
                  <c:v>2015</c:v>
                </c:pt>
                <c:pt idx="7">
                  <c:v>2016</c:v>
                </c:pt>
                <c:pt idx="8">
                  <c:v>2017</c:v>
                </c:pt>
              </c:strCache>
            </c:strRef>
          </c:cat>
          <c:val>
            <c:numRef>
              <c:f>'Spårv diagramdata'!$K$11:$S$11</c:f>
              <c:numCache>
                <c:formatCode>#,##0</c:formatCode>
                <c:ptCount val="9"/>
                <c:pt idx="0">
                  <c:v>1</c:v>
                </c:pt>
                <c:pt idx="1">
                  <c:v>2</c:v>
                </c:pt>
                <c:pt idx="2">
                  <c:v>0</c:v>
                </c:pt>
                <c:pt idx="3">
                  <c:v>2</c:v>
                </c:pt>
                <c:pt idx="4">
                  <c:v>0</c:v>
                </c:pt>
                <c:pt idx="5">
                  <c:v>0</c:v>
                </c:pt>
                <c:pt idx="6">
                  <c:v>0</c:v>
                </c:pt>
                <c:pt idx="7">
                  <c:v>0</c:v>
                </c:pt>
                <c:pt idx="8">
                  <c:v>0</c:v>
                </c:pt>
              </c:numCache>
            </c:numRef>
          </c:val>
          <c:extLst>
            <c:ext xmlns:c16="http://schemas.microsoft.com/office/drawing/2014/chart" uri="{C3380CC4-5D6E-409C-BE32-E72D297353CC}">
              <c16:uniqueId val="{00000000-29F4-4547-B322-5CAFC22F04E4}"/>
            </c:ext>
          </c:extLst>
        </c:ser>
        <c:ser>
          <c:idx val="1"/>
          <c:order val="1"/>
          <c:tx>
            <c:strRef>
              <c:f>'Spårv diagramdata'!$A$12</c:f>
              <c:strCache>
                <c:ptCount val="1"/>
                <c:pt idx="0">
                  <c:v>män</c:v>
                </c:pt>
              </c:strCache>
            </c:strRef>
          </c:tx>
          <c:spPr>
            <a:solidFill>
              <a:schemeClr val="accent2"/>
            </a:solidFill>
            <a:ln>
              <a:noFill/>
            </a:ln>
            <a:effectLst/>
          </c:spPr>
          <c:invertIfNegative val="0"/>
          <c:cat>
            <c:strRef>
              <c:f>'Spårv diagramdata'!$K$1:$S$1</c:f>
              <c:strCache>
                <c:ptCount val="9"/>
                <c:pt idx="0">
                  <c:v>2009</c:v>
                </c:pt>
                <c:pt idx="1">
                  <c:v>2010</c:v>
                </c:pt>
                <c:pt idx="2">
                  <c:v>2011</c:v>
                </c:pt>
                <c:pt idx="3">
                  <c:v>2012</c:v>
                </c:pt>
                <c:pt idx="4">
                  <c:v>2013</c:v>
                </c:pt>
                <c:pt idx="5">
                  <c:v>2014</c:v>
                </c:pt>
                <c:pt idx="6">
                  <c:v>2015</c:v>
                </c:pt>
                <c:pt idx="7">
                  <c:v>2016</c:v>
                </c:pt>
                <c:pt idx="8">
                  <c:v>2017</c:v>
                </c:pt>
              </c:strCache>
            </c:strRef>
          </c:cat>
          <c:val>
            <c:numRef>
              <c:f>'Spårv diagramdata'!$K$12:$S$12</c:f>
              <c:numCache>
                <c:formatCode>#,##0</c:formatCode>
                <c:ptCount val="9"/>
                <c:pt idx="0">
                  <c:v>1</c:v>
                </c:pt>
                <c:pt idx="1">
                  <c:v>1</c:v>
                </c:pt>
                <c:pt idx="2">
                  <c:v>0</c:v>
                </c:pt>
                <c:pt idx="3">
                  <c:v>2</c:v>
                </c:pt>
                <c:pt idx="4">
                  <c:v>0</c:v>
                </c:pt>
                <c:pt idx="5">
                  <c:v>1</c:v>
                </c:pt>
                <c:pt idx="6">
                  <c:v>0</c:v>
                </c:pt>
                <c:pt idx="7">
                  <c:v>1</c:v>
                </c:pt>
                <c:pt idx="8">
                  <c:v>1</c:v>
                </c:pt>
              </c:numCache>
            </c:numRef>
          </c:val>
          <c:extLst>
            <c:ext xmlns:c16="http://schemas.microsoft.com/office/drawing/2014/chart" uri="{C3380CC4-5D6E-409C-BE32-E72D297353CC}">
              <c16:uniqueId val="{00000001-29F4-4547-B322-5CAFC22F04E4}"/>
            </c:ext>
          </c:extLst>
        </c:ser>
        <c:dLbls>
          <c:showLegendKey val="0"/>
          <c:showVal val="0"/>
          <c:showCatName val="0"/>
          <c:showSerName val="0"/>
          <c:showPercent val="0"/>
          <c:showBubbleSize val="0"/>
        </c:dLbls>
        <c:gapWidth val="150"/>
        <c:overlap val="100"/>
        <c:axId val="235396480"/>
        <c:axId val="235328640"/>
      </c:barChart>
      <c:catAx>
        <c:axId val="235396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28640"/>
        <c:crosses val="autoZero"/>
        <c:auto val="1"/>
        <c:lblAlgn val="ctr"/>
        <c:lblOffset val="100"/>
        <c:noMultiLvlLbl val="0"/>
      </c:catAx>
      <c:valAx>
        <c:axId val="235328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96480"/>
        <c:crosses val="autoZero"/>
        <c:crossBetween val="between"/>
        <c:majorUnit val="1"/>
      </c:valAx>
      <c:spPr>
        <a:noFill/>
        <a:ln>
          <a:noFill/>
        </a:ln>
        <a:effectLst/>
      </c:spPr>
    </c:plotArea>
    <c:legend>
      <c:legendPos val="b"/>
      <c:layout>
        <c:manualLayout>
          <c:xMode val="edge"/>
          <c:yMode val="edge"/>
          <c:x val="0.35703870874408489"/>
          <c:y val="0.90775352562794775"/>
          <c:w val="0.31531874263748655"/>
          <c:h val="9.2246474372050663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'Spårv diagramdata'!$A$14</c:f>
              <c:strCache>
                <c:ptCount val="1"/>
                <c:pt idx="0">
                  <c:v>kvinnor</c:v>
                </c:pt>
              </c:strCache>
            </c:strRef>
          </c:tx>
          <c:spPr>
            <a:pattFill prst="pct90">
              <a:fgClr>
                <a:schemeClr val="accent1"/>
              </a:fgClr>
              <a:bgClr>
                <a:schemeClr val="bg1"/>
              </a:bgClr>
            </a:pattFill>
            <a:ln>
              <a:noFill/>
            </a:ln>
            <a:effectLst/>
          </c:spPr>
          <c:invertIfNegative val="0"/>
          <c:cat>
            <c:strRef>
              <c:f>'Spårv diagramdata'!$K$1:$S$1</c:f>
              <c:strCache>
                <c:ptCount val="9"/>
                <c:pt idx="0">
                  <c:v>2009</c:v>
                </c:pt>
                <c:pt idx="1">
                  <c:v>2010</c:v>
                </c:pt>
                <c:pt idx="2">
                  <c:v>2011</c:v>
                </c:pt>
                <c:pt idx="3">
                  <c:v>2012</c:v>
                </c:pt>
                <c:pt idx="4">
                  <c:v>2013</c:v>
                </c:pt>
                <c:pt idx="5">
                  <c:v>2014</c:v>
                </c:pt>
                <c:pt idx="6">
                  <c:v>2015</c:v>
                </c:pt>
                <c:pt idx="7">
                  <c:v>2016</c:v>
                </c:pt>
                <c:pt idx="8">
                  <c:v>2017</c:v>
                </c:pt>
              </c:strCache>
            </c:strRef>
          </c:cat>
          <c:val>
            <c:numRef>
              <c:f>'Spårv diagramdata'!$K$14:$S$14</c:f>
              <c:numCache>
                <c:formatCode>#,##0</c:formatCode>
                <c:ptCount val="9"/>
                <c:pt idx="0">
                  <c:v>11</c:v>
                </c:pt>
                <c:pt idx="1">
                  <c:v>3</c:v>
                </c:pt>
                <c:pt idx="2">
                  <c:v>8</c:v>
                </c:pt>
                <c:pt idx="3">
                  <c:v>1</c:v>
                </c:pt>
                <c:pt idx="4">
                  <c:v>2</c:v>
                </c:pt>
                <c:pt idx="5">
                  <c:v>5</c:v>
                </c:pt>
                <c:pt idx="6">
                  <c:v>5</c:v>
                </c:pt>
                <c:pt idx="7">
                  <c:v>7</c:v>
                </c:pt>
                <c:pt idx="8">
                  <c:v>9</c:v>
                </c:pt>
              </c:numCache>
            </c:numRef>
          </c:val>
          <c:extLst>
            <c:ext xmlns:c16="http://schemas.microsoft.com/office/drawing/2014/chart" uri="{C3380CC4-5D6E-409C-BE32-E72D297353CC}">
              <c16:uniqueId val="{00000000-06F0-4973-A64A-BBA54954B0CE}"/>
            </c:ext>
          </c:extLst>
        </c:ser>
        <c:ser>
          <c:idx val="1"/>
          <c:order val="1"/>
          <c:tx>
            <c:strRef>
              <c:f>'Spårv diagramdata'!$A$15</c:f>
              <c:strCache>
                <c:ptCount val="1"/>
                <c:pt idx="0">
                  <c:v>män</c:v>
                </c:pt>
              </c:strCache>
            </c:strRef>
          </c:tx>
          <c:spPr>
            <a:solidFill>
              <a:schemeClr val="accent2"/>
            </a:solidFill>
            <a:ln>
              <a:noFill/>
            </a:ln>
            <a:effectLst/>
          </c:spPr>
          <c:invertIfNegative val="0"/>
          <c:cat>
            <c:strRef>
              <c:f>'Spårv diagramdata'!$K$1:$S$1</c:f>
              <c:strCache>
                <c:ptCount val="9"/>
                <c:pt idx="0">
                  <c:v>2009</c:v>
                </c:pt>
                <c:pt idx="1">
                  <c:v>2010</c:v>
                </c:pt>
                <c:pt idx="2">
                  <c:v>2011</c:v>
                </c:pt>
                <c:pt idx="3">
                  <c:v>2012</c:v>
                </c:pt>
                <c:pt idx="4">
                  <c:v>2013</c:v>
                </c:pt>
                <c:pt idx="5">
                  <c:v>2014</c:v>
                </c:pt>
                <c:pt idx="6">
                  <c:v>2015</c:v>
                </c:pt>
                <c:pt idx="7">
                  <c:v>2016</c:v>
                </c:pt>
                <c:pt idx="8">
                  <c:v>2017</c:v>
                </c:pt>
              </c:strCache>
            </c:strRef>
          </c:cat>
          <c:val>
            <c:numRef>
              <c:f>'Spårv diagramdata'!$K$15:$S$15</c:f>
              <c:numCache>
                <c:formatCode>#,##0</c:formatCode>
                <c:ptCount val="9"/>
                <c:pt idx="0">
                  <c:v>2</c:v>
                </c:pt>
                <c:pt idx="1">
                  <c:v>7</c:v>
                </c:pt>
                <c:pt idx="2">
                  <c:v>14</c:v>
                </c:pt>
                <c:pt idx="3">
                  <c:v>1</c:v>
                </c:pt>
                <c:pt idx="4">
                  <c:v>2</c:v>
                </c:pt>
                <c:pt idx="5">
                  <c:v>5</c:v>
                </c:pt>
                <c:pt idx="6">
                  <c:v>4</c:v>
                </c:pt>
                <c:pt idx="7">
                  <c:v>0</c:v>
                </c:pt>
                <c:pt idx="8">
                  <c:v>5</c:v>
                </c:pt>
              </c:numCache>
            </c:numRef>
          </c:val>
          <c:extLst>
            <c:ext xmlns:c16="http://schemas.microsoft.com/office/drawing/2014/chart" uri="{C3380CC4-5D6E-409C-BE32-E72D297353CC}">
              <c16:uniqueId val="{00000001-06F0-4973-A64A-BBA54954B0CE}"/>
            </c:ext>
          </c:extLst>
        </c:ser>
        <c:ser>
          <c:idx val="2"/>
          <c:order val="2"/>
          <c:tx>
            <c:strRef>
              <c:f>'Spårv diagramdata'!$A$16</c:f>
              <c:strCache>
                <c:ptCount val="1"/>
                <c:pt idx="0">
                  <c:v>kön okänt</c:v>
                </c:pt>
              </c:strCache>
            </c:strRef>
          </c:tx>
          <c:spPr>
            <a:solidFill>
              <a:schemeClr val="accent3"/>
            </a:solidFill>
            <a:ln>
              <a:noFill/>
            </a:ln>
            <a:effectLst/>
          </c:spPr>
          <c:invertIfNegative val="0"/>
          <c:cat>
            <c:strRef>
              <c:f>'Spårv diagramdata'!$K$1:$S$1</c:f>
              <c:strCache>
                <c:ptCount val="9"/>
                <c:pt idx="0">
                  <c:v>2009</c:v>
                </c:pt>
                <c:pt idx="1">
                  <c:v>2010</c:v>
                </c:pt>
                <c:pt idx="2">
                  <c:v>2011</c:v>
                </c:pt>
                <c:pt idx="3">
                  <c:v>2012</c:v>
                </c:pt>
                <c:pt idx="4">
                  <c:v>2013</c:v>
                </c:pt>
                <c:pt idx="5">
                  <c:v>2014</c:v>
                </c:pt>
                <c:pt idx="6">
                  <c:v>2015</c:v>
                </c:pt>
                <c:pt idx="7">
                  <c:v>2016</c:v>
                </c:pt>
                <c:pt idx="8">
                  <c:v>2017</c:v>
                </c:pt>
              </c:strCache>
            </c:strRef>
          </c:cat>
          <c:val>
            <c:numRef>
              <c:f>'Spårv diagramdata'!$K$16:$S$16</c:f>
              <c:numCache>
                <c:formatCode>#,##0</c:formatCode>
                <c:ptCount val="9"/>
                <c:pt idx="0">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06F0-4973-A64A-BBA54954B0CE}"/>
            </c:ext>
          </c:extLst>
        </c:ser>
        <c:dLbls>
          <c:showLegendKey val="0"/>
          <c:showVal val="0"/>
          <c:showCatName val="0"/>
          <c:showSerName val="0"/>
          <c:showPercent val="0"/>
          <c:showBubbleSize val="0"/>
        </c:dLbls>
        <c:gapWidth val="150"/>
        <c:overlap val="100"/>
        <c:axId val="230930688"/>
        <c:axId val="230940672"/>
      </c:barChart>
      <c:catAx>
        <c:axId val="230930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40672"/>
        <c:crosses val="autoZero"/>
        <c:auto val="1"/>
        <c:lblAlgn val="ctr"/>
        <c:lblOffset val="100"/>
        <c:noMultiLvlLbl val="0"/>
      </c:catAx>
      <c:valAx>
        <c:axId val="230940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30688"/>
        <c:crosses val="autoZero"/>
        <c:crossBetween val="between"/>
      </c:valAx>
      <c:spPr>
        <a:noFill/>
        <a:ln>
          <a:noFill/>
        </a:ln>
        <a:effectLst/>
      </c:spPr>
    </c:plotArea>
    <c:legend>
      <c:legendPos val="b"/>
      <c:layout>
        <c:manualLayout>
          <c:xMode val="edge"/>
          <c:yMode val="edge"/>
          <c:x val="0.30302242522779654"/>
          <c:y val="0.89911839450266751"/>
          <c:w val="0.42726229489655637"/>
          <c:h val="8.2814753021858881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3"/>
          <c:order val="0"/>
          <c:tx>
            <c:strRef>
              <c:f>'Tbana diagramdata'!$A$7</c:f>
              <c:strCache>
                <c:ptCount val="1"/>
                <c:pt idx="0">
                  <c:v>Andra olyckshändelser</c:v>
                </c:pt>
              </c:strCache>
            </c:strRef>
          </c:tx>
          <c:spPr>
            <a:solidFill>
              <a:schemeClr val="accent1">
                <a:lumMod val="60000"/>
                <a:lumOff val="40000"/>
              </a:schemeClr>
            </a:solidFill>
            <a:ln>
              <a:noFill/>
            </a:ln>
            <a:effectLst/>
          </c:spPr>
          <c:invertIfNegative val="0"/>
          <c:cat>
            <c:strRef>
              <c:f>'Tbana diagramdata'!$C$1:$S$1</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'Tbana diagramdata'!$C$7:$S$7</c:f>
              <c:numCache>
                <c:formatCode>#,##0</c:formatCode>
                <c:ptCount val="17"/>
                <c:pt idx="0">
                  <c:v>3</c:v>
                </c:pt>
                <c:pt idx="1">
                  <c:v>6</c:v>
                </c:pt>
                <c:pt idx="2">
                  <c:v>5</c:v>
                </c:pt>
                <c:pt idx="3">
                  <c:v>5</c:v>
                </c:pt>
                <c:pt idx="4">
                  <c:v>3</c:v>
                </c:pt>
                <c:pt idx="5">
                  <c:v>4</c:v>
                </c:pt>
                <c:pt idx="6">
                  <c:v>3</c:v>
                </c:pt>
                <c:pt idx="7">
                  <c:v>7</c:v>
                </c:pt>
                <c:pt idx="8">
                  <c:v>2</c:v>
                </c:pt>
                <c:pt idx="9">
                  <c:v>9</c:v>
                </c:pt>
                <c:pt idx="10">
                  <c:v>10</c:v>
                </c:pt>
                <c:pt idx="11">
                  <c:v>8</c:v>
                </c:pt>
                <c:pt idx="12">
                  <c:v>4</c:v>
                </c:pt>
                <c:pt idx="13">
                  <c:v>0</c:v>
                </c:pt>
                <c:pt idx="14">
                  <c:v>0</c:v>
                </c:pt>
                <c:pt idx="15">
                  <c:v>0</c:v>
                </c:pt>
                <c:pt idx="16">
                  <c:v>0</c:v>
                </c:pt>
              </c:numCache>
            </c:numRef>
          </c:val>
          <c:extLst>
            <c:ext xmlns:c16="http://schemas.microsoft.com/office/drawing/2014/chart" uri="{C3380CC4-5D6E-409C-BE32-E72D297353CC}">
              <c16:uniqueId val="{00000000-07A4-42CC-B53A-76629F891494}"/>
            </c:ext>
          </c:extLst>
        </c:ser>
        <c:ser>
          <c:idx val="2"/>
          <c:order val="1"/>
          <c:tx>
            <c:strRef>
              <c:f>'Tbana diagramdata'!$A$6</c:f>
              <c:strCache>
                <c:ptCount val="1"/>
                <c:pt idx="0">
                  <c:v>Urspårningar och kollisioner vid växling (2007–)</c:v>
                </c:pt>
              </c:strCache>
            </c:strRef>
          </c:tx>
          <c:spPr>
            <a:solidFill>
              <a:schemeClr val="accent1">
                <a:lumMod val="75000"/>
              </a:schemeClr>
            </a:solidFill>
            <a:ln>
              <a:noFill/>
            </a:ln>
            <a:effectLst/>
          </c:spPr>
          <c:invertIfNegative val="0"/>
          <c:cat>
            <c:strRef>
              <c:f>'Tbana diagramdata'!$C$1:$S$1</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'Tbana diagramdata'!$C$6:$S$6</c:f>
              <c:numCache>
                <c:formatCode>#,##0</c:formatCode>
                <c:ptCount val="17"/>
                <c:pt idx="0">
                  <c:v>0</c:v>
                </c:pt>
                <c:pt idx="1">
                  <c:v>0</c:v>
                </c:pt>
                <c:pt idx="2">
                  <c:v>0</c:v>
                </c:pt>
                <c:pt idx="3">
                  <c:v>0</c:v>
                </c:pt>
                <c:pt idx="4">
                  <c:v>0</c:v>
                </c:pt>
                <c:pt idx="5">
                  <c:v>0</c:v>
                </c:pt>
                <c:pt idx="6">
                  <c:v>0</c:v>
                </c:pt>
                <c:pt idx="7">
                  <c:v>0</c:v>
                </c:pt>
                <c:pt idx="8">
                  <c:v>0</c:v>
                </c:pt>
                <c:pt idx="9">
                  <c:v>0</c:v>
                </c:pt>
                <c:pt idx="10">
                  <c:v>0</c:v>
                </c:pt>
                <c:pt idx="11">
                  <c:v>1</c:v>
                </c:pt>
                <c:pt idx="12">
                  <c:v>0</c:v>
                </c:pt>
                <c:pt idx="13">
                  <c:v>0</c:v>
                </c:pt>
                <c:pt idx="14">
                  <c:v>0</c:v>
                </c:pt>
                <c:pt idx="15">
                  <c:v>0</c:v>
                </c:pt>
                <c:pt idx="16">
                  <c:v>0</c:v>
                </c:pt>
              </c:numCache>
            </c:numRef>
          </c:val>
          <c:extLst>
            <c:ext xmlns:c16="http://schemas.microsoft.com/office/drawing/2014/chart" uri="{C3380CC4-5D6E-409C-BE32-E72D297353CC}">
              <c16:uniqueId val="{00000001-07A4-42CC-B53A-76629F891494}"/>
            </c:ext>
          </c:extLst>
        </c:ser>
        <c:ser>
          <c:idx val="4"/>
          <c:order val="2"/>
          <c:tx>
            <c:strRef>
              <c:f>'Tbana diagramdata'!$A$5</c:f>
              <c:strCache>
                <c:ptCount val="1"/>
                <c:pt idx="0">
                  <c:v>Personolyckor orsakade av rullande materiel i rörelse (2014–)</c:v>
                </c:pt>
              </c:strCache>
            </c:strRef>
          </c:tx>
          <c:invertIfNegative val="0"/>
          <c:cat>
            <c:strRef>
              <c:f>'Tbana diagramdata'!$C$1:$S$1</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'Tbana diagramdata'!$C$5:$S$5</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2</c:v>
                </c:pt>
                <c:pt idx="14">
                  <c:v>6</c:v>
                </c:pt>
                <c:pt idx="15">
                  <c:v>4</c:v>
                </c:pt>
                <c:pt idx="16">
                  <c:v>4</c:v>
                </c:pt>
              </c:numCache>
            </c:numRef>
          </c:val>
          <c:extLst>
            <c:ext xmlns:c16="http://schemas.microsoft.com/office/drawing/2014/chart" uri="{C3380CC4-5D6E-409C-BE32-E72D297353CC}">
              <c16:uniqueId val="{00000002-07A4-42CC-B53A-76629F891494}"/>
            </c:ext>
          </c:extLst>
        </c:ser>
        <c:ser>
          <c:idx val="1"/>
          <c:order val="3"/>
          <c:tx>
            <c:strRef>
              <c:f>'Tbana diagramdata'!$A$4</c:f>
              <c:strCache>
                <c:ptCount val="1"/>
                <c:pt idx="0">
                  <c:v>Sammanstötningar vid tågrörelse</c:v>
                </c:pt>
              </c:strCache>
            </c:strRef>
          </c:tx>
          <c:spPr>
            <a:pattFill prst="smCheck">
              <a:fgClr>
                <a:schemeClr val="accent1"/>
              </a:fgClr>
              <a:bgClr>
                <a:schemeClr val="bg1"/>
              </a:bgClr>
            </a:pattFill>
            <a:ln>
              <a:noFill/>
            </a:ln>
            <a:effectLst/>
          </c:spPr>
          <c:invertIfNegative val="0"/>
          <c:cat>
            <c:strRef>
              <c:f>'Tbana diagramdata'!$C$1:$S$1</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'Tbana diagramdata'!$C$4:$S$4</c:f>
              <c:numCache>
                <c:formatCode>#,##0</c:formatCode>
                <c:ptCount val="17"/>
                <c:pt idx="0">
                  <c:v>0</c:v>
                </c:pt>
                <c:pt idx="1">
                  <c:v>0</c:v>
                </c:pt>
                <c:pt idx="2">
                  <c:v>0</c:v>
                </c:pt>
                <c:pt idx="3">
                  <c:v>0</c:v>
                </c:pt>
                <c:pt idx="4">
                  <c:v>0</c:v>
                </c:pt>
                <c:pt idx="5">
                  <c:v>0</c:v>
                </c:pt>
                <c:pt idx="6">
                  <c:v>0</c:v>
                </c:pt>
                <c:pt idx="7">
                  <c:v>0</c:v>
                </c:pt>
                <c:pt idx="8">
                  <c:v>0</c:v>
                </c:pt>
                <c:pt idx="9">
                  <c:v>0</c:v>
                </c:pt>
                <c:pt idx="10">
                  <c:v>1</c:v>
                </c:pt>
                <c:pt idx="11">
                  <c:v>0</c:v>
                </c:pt>
                <c:pt idx="12">
                  <c:v>0</c:v>
                </c:pt>
                <c:pt idx="13">
                  <c:v>0</c:v>
                </c:pt>
                <c:pt idx="14">
                  <c:v>0</c:v>
                </c:pt>
                <c:pt idx="15">
                  <c:v>0</c:v>
                </c:pt>
                <c:pt idx="16">
                  <c:v>0</c:v>
                </c:pt>
              </c:numCache>
            </c:numRef>
          </c:val>
          <c:extLst>
            <c:ext xmlns:c16="http://schemas.microsoft.com/office/drawing/2014/chart" uri="{C3380CC4-5D6E-409C-BE32-E72D297353CC}">
              <c16:uniqueId val="{00000003-07A4-42CC-B53A-76629F891494}"/>
            </c:ext>
          </c:extLst>
        </c:ser>
        <c:ser>
          <c:idx val="0"/>
          <c:order val="4"/>
          <c:tx>
            <c:strRef>
              <c:f>'Tbana diagramdata'!$A$3</c:f>
              <c:strCache>
                <c:ptCount val="1"/>
                <c:pt idx="0">
                  <c:v>Urspårningar vid tågrörelse</c:v>
                </c:pt>
              </c:strCache>
            </c:strRef>
          </c:tx>
          <c:spPr>
            <a:solidFill>
              <a:schemeClr val="accent1">
                <a:lumMod val="50000"/>
              </a:schemeClr>
            </a:solidFill>
            <a:ln>
              <a:noFill/>
            </a:ln>
            <a:effectLst/>
          </c:spPr>
          <c:invertIfNegative val="0"/>
          <c:cat>
            <c:strRef>
              <c:f>'Tbana diagramdata'!$C$1:$S$1</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'Tbana diagramdata'!$C$3:$S$3</c:f>
              <c:numCache>
                <c:formatCode>#,##0</c:formatCode>
                <c:ptCount val="17"/>
                <c:pt idx="0">
                  <c:v>0</c:v>
                </c:pt>
                <c:pt idx="1">
                  <c:v>0</c:v>
                </c:pt>
                <c:pt idx="2">
                  <c:v>0</c:v>
                </c:pt>
                <c:pt idx="3">
                  <c:v>0</c:v>
                </c:pt>
                <c:pt idx="4">
                  <c:v>2</c:v>
                </c:pt>
                <c:pt idx="5">
                  <c:v>1</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4-07A4-42CC-B53A-76629F891494}"/>
            </c:ext>
          </c:extLst>
        </c:ser>
        <c:dLbls>
          <c:showLegendKey val="0"/>
          <c:showVal val="0"/>
          <c:showCatName val="0"/>
          <c:showSerName val="0"/>
          <c:showPercent val="0"/>
          <c:showBubbleSize val="0"/>
        </c:dLbls>
        <c:gapWidth val="150"/>
        <c:overlap val="100"/>
        <c:axId val="231324288"/>
        <c:axId val="231338368"/>
      </c:barChart>
      <c:catAx>
        <c:axId val="231324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1338368"/>
        <c:crosses val="autoZero"/>
        <c:auto val="1"/>
        <c:lblAlgn val="ctr"/>
        <c:lblOffset val="100"/>
        <c:noMultiLvlLbl val="0"/>
      </c:catAx>
      <c:valAx>
        <c:axId val="2313383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1324288"/>
        <c:crosses val="autoZero"/>
        <c:crossBetween val="between"/>
      </c:valAx>
      <c:spPr>
        <a:noFill/>
        <a:ln>
          <a:noFill/>
        </a:ln>
        <a:effectLst/>
      </c:spPr>
    </c:plotArea>
    <c:legend>
      <c:legendPos val="r"/>
      <c:layout>
        <c:manualLayout>
          <c:xMode val="edge"/>
          <c:yMode val="edge"/>
          <c:x val="0.67333005986360461"/>
          <c:y val="3.0567445328255036E-2"/>
          <c:w val="0.3089265117945556"/>
          <c:h val="0.95266318432316621"/>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278" l="0.70000000000000062" r="0.70000000000000062" t="0.75000000000000278"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6</xdr:row>
      <xdr:rowOff>123825</xdr:rowOff>
    </xdr:from>
    <xdr:to>
      <xdr:col>10</xdr:col>
      <xdr:colOff>638175</xdr:colOff>
      <xdr:row>10</xdr:row>
      <xdr:rowOff>0</xdr:rowOff>
    </xdr:to>
    <xdr:pic>
      <xdr:nvPicPr>
        <xdr:cNvPr id="3" name="Bildobjekt 3" descr="sos_farg_sve.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3657600" y="1247775"/>
          <a:ext cx="3076575" cy="447675"/>
        </a:xfrm>
        <a:prstGeom prst="rect">
          <a:avLst/>
        </a:prstGeom>
        <a:noFill/>
        <a:ln w="9525">
          <a:noFill/>
          <a:miter lim="800000"/>
          <a:headEnd/>
          <a:tailEnd/>
        </a:ln>
      </xdr:spPr>
    </xdr:pic>
    <xdr:clientData/>
  </xdr:twoCellAnchor>
  <xdr:twoCellAnchor editAs="oneCell">
    <xdr:from>
      <xdr:col>1</xdr:col>
      <xdr:colOff>121229</xdr:colOff>
      <xdr:row>5</xdr:row>
      <xdr:rowOff>114727</xdr:rowOff>
    </xdr:from>
    <xdr:to>
      <xdr:col>5</xdr:col>
      <xdr:colOff>8659</xdr:colOff>
      <xdr:row>10</xdr:row>
      <xdr:rowOff>20679</xdr:rowOff>
    </xdr:to>
    <xdr:pic>
      <xdr:nvPicPr>
        <xdr:cNvPr id="5" name="Bildobjekt 4">
          <a:extLst>
            <a:ext uri="{FF2B5EF4-FFF2-40B4-BE49-F238E27FC236}">
              <a16:creationId xmlns:a16="http://schemas.microsoft.com/office/drawing/2014/main" id="{91610170-CE3F-4E6A-A0E1-E5FC2DDC72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7365" y="1110522"/>
          <a:ext cx="2311976" cy="64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xdr:col>
      <xdr:colOff>21771</xdr:colOff>
      <xdr:row>16</xdr:row>
      <xdr:rowOff>70747</xdr:rowOff>
    </xdr:from>
    <xdr:ext cx="1494784" cy="220330"/>
    <xdr:pic>
      <xdr:nvPicPr>
        <xdr:cNvPr id="3" name="Bildobjekt 2" descr="sos_farg_sve.png">
          <a:extLst>
            <a:ext uri="{FF2B5EF4-FFF2-40B4-BE49-F238E27FC236}">
              <a16:creationId xmlns:a16="http://schemas.microsoft.com/office/drawing/2014/main" id="{33D3A5AB-BD6D-4513-831C-A24EB2CCC941}"/>
            </a:ext>
          </a:extLst>
        </xdr:cNvPr>
        <xdr:cNvPicPr>
          <a:picLocks noChangeAspect="1"/>
        </xdr:cNvPicPr>
      </xdr:nvPicPr>
      <xdr:blipFill>
        <a:blip xmlns:r="http://schemas.openxmlformats.org/officeDocument/2006/relationships" r:embed="rId1" cstate="print"/>
        <a:stretch>
          <a:fillRect/>
        </a:stretch>
      </xdr:blipFill>
      <xdr:spPr>
        <a:xfrm>
          <a:off x="212271" y="10472047"/>
          <a:ext cx="1494784" cy="22033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21771</xdr:colOff>
      <xdr:row>28</xdr:row>
      <xdr:rowOff>70747</xdr:rowOff>
    </xdr:from>
    <xdr:ext cx="1494784" cy="220330"/>
    <xdr:pic>
      <xdr:nvPicPr>
        <xdr:cNvPr id="3" name="Bildobjekt 2" descr="sos_farg_sve.png">
          <a:extLst>
            <a:ext uri="{FF2B5EF4-FFF2-40B4-BE49-F238E27FC236}">
              <a16:creationId xmlns:a16="http://schemas.microsoft.com/office/drawing/2014/main" id="{E54AAA3C-C2AB-43B5-87B1-686B6BD7E789}"/>
            </a:ext>
          </a:extLst>
        </xdr:cNvPr>
        <xdr:cNvPicPr>
          <a:picLocks noChangeAspect="1"/>
        </xdr:cNvPicPr>
      </xdr:nvPicPr>
      <xdr:blipFill>
        <a:blip xmlns:r="http://schemas.openxmlformats.org/officeDocument/2006/relationships" r:embed="rId1" cstate="print"/>
        <a:stretch>
          <a:fillRect/>
        </a:stretch>
      </xdr:blipFill>
      <xdr:spPr>
        <a:xfrm>
          <a:off x="212271" y="10472047"/>
          <a:ext cx="1494784" cy="22033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2</xdr:col>
      <xdr:colOff>2721</xdr:colOff>
      <xdr:row>28</xdr:row>
      <xdr:rowOff>0</xdr:rowOff>
    </xdr:from>
    <xdr:to>
      <xdr:col>2</xdr:col>
      <xdr:colOff>1497504</xdr:colOff>
      <xdr:row>29</xdr:row>
      <xdr:rowOff>58405</xdr:rowOff>
    </xdr:to>
    <xdr:pic>
      <xdr:nvPicPr>
        <xdr:cNvPr id="2" name="Bildobjekt 1" descr="sos_farg_sve.pn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stretch>
          <a:fillRect/>
        </a:stretch>
      </xdr:blipFill>
      <xdr:spPr>
        <a:xfrm>
          <a:off x="250371" y="6305550"/>
          <a:ext cx="1494783" cy="22033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66676</xdr:colOff>
      <xdr:row>27</xdr:row>
      <xdr:rowOff>80965</xdr:rowOff>
    </xdr:to>
    <xdr:graphicFrame macro="">
      <xdr:nvGraphicFramePr>
        <xdr:cNvPr id="3" name="Diagram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24</xdr:row>
      <xdr:rowOff>142875</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21</xdr:row>
      <xdr:rowOff>114299</xdr:rowOff>
    </xdr:to>
    <xdr:graphicFrame macro="">
      <xdr:nvGraphicFramePr>
        <xdr:cNvPr id="3" name="Diagram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66676</xdr:colOff>
      <xdr:row>27</xdr:row>
      <xdr:rowOff>80965</xdr:rowOff>
    </xdr:to>
    <xdr:graphicFrame macro="">
      <xdr:nvGraphicFramePr>
        <xdr:cNvPr id="3" name="Diagram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23</xdr:row>
      <xdr:rowOff>142875</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1508312</xdr:colOff>
      <xdr:row>60</xdr:row>
      <xdr:rowOff>56964</xdr:rowOff>
    </xdr:to>
    <xdr:pic>
      <xdr:nvPicPr>
        <xdr:cNvPr id="2" name="Bildobjekt 1" descr="sos_farg_sve.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38100" y="12763500"/>
          <a:ext cx="1508312" cy="21888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21</xdr:row>
      <xdr:rowOff>114299</xdr:rowOff>
    </xdr:to>
    <xdr:graphicFrame macro="">
      <xdr:nvGraphicFramePr>
        <xdr:cNvPr id="2" name="Diagram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66676</xdr:colOff>
      <xdr:row>27</xdr:row>
      <xdr:rowOff>80965</xdr:rowOff>
    </xdr:to>
    <xdr:graphicFrame macro="">
      <xdr:nvGraphicFramePr>
        <xdr:cNvPr id="2" name="Diagram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24</xdr:row>
      <xdr:rowOff>142875</xdr:rowOff>
    </xdr:to>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22</xdr:row>
      <xdr:rowOff>152400</xdr:rowOff>
    </xdr:to>
    <xdr:graphicFrame macro="">
      <xdr:nvGraphicFramePr>
        <xdr:cNvPr id="2" name="Diagram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19050</xdr:colOff>
      <xdr:row>28</xdr:row>
      <xdr:rowOff>106451</xdr:rowOff>
    </xdr:from>
    <xdr:to>
      <xdr:col>2</xdr:col>
      <xdr:colOff>1527362</xdr:colOff>
      <xdr:row>30</xdr:row>
      <xdr:rowOff>1490</xdr:rowOff>
    </xdr:to>
    <xdr:pic>
      <xdr:nvPicPr>
        <xdr:cNvPr id="3" name="Bildobjekt 2" descr="sos_farg_sve.pn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stretch>
          <a:fillRect/>
        </a:stretch>
      </xdr:blipFill>
      <xdr:spPr>
        <a:xfrm>
          <a:off x="266700" y="7259726"/>
          <a:ext cx="1508312" cy="2188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51444</xdr:colOff>
      <xdr:row>9</xdr:row>
      <xdr:rowOff>50799</xdr:rowOff>
    </xdr:from>
    <xdr:to>
      <xdr:col>2</xdr:col>
      <xdr:colOff>1510849</xdr:colOff>
      <xdr:row>10</xdr:row>
      <xdr:rowOff>115554</xdr:rowOff>
    </xdr:to>
    <xdr:pic>
      <xdr:nvPicPr>
        <xdr:cNvPr id="3" name="Bildobjekt 2" descr="sos_farg_sve.pn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stretch>
          <a:fillRect/>
        </a:stretch>
      </xdr:blipFill>
      <xdr:spPr>
        <a:xfrm>
          <a:off x="241944" y="1820862"/>
          <a:ext cx="1514968" cy="2235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112727</xdr:colOff>
      <xdr:row>31</xdr:row>
      <xdr:rowOff>49301</xdr:rowOff>
    </xdr:from>
    <xdr:to>
      <xdr:col>2</xdr:col>
      <xdr:colOff>1381326</xdr:colOff>
      <xdr:row>32</xdr:row>
      <xdr:rowOff>106265</xdr:rowOff>
    </xdr:to>
    <xdr:pic>
      <xdr:nvPicPr>
        <xdr:cNvPr id="2" name="Bildobjekt 1" descr="sos_farg_sve.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112727" y="5926226"/>
          <a:ext cx="1516249" cy="21888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36518</xdr:colOff>
      <xdr:row>33</xdr:row>
      <xdr:rowOff>47625</xdr:rowOff>
    </xdr:from>
    <xdr:to>
      <xdr:col>2</xdr:col>
      <xdr:colOff>1544829</xdr:colOff>
      <xdr:row>34</xdr:row>
      <xdr:rowOff>104589</xdr:rowOff>
    </xdr:to>
    <xdr:pic>
      <xdr:nvPicPr>
        <xdr:cNvPr id="3" name="Bildobjekt 2" descr="sos_farg_sve.png">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stretch>
          <a:fillRect/>
        </a:stretch>
      </xdr:blipFill>
      <xdr:spPr>
        <a:xfrm>
          <a:off x="284168" y="7296150"/>
          <a:ext cx="1508311" cy="2188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9524</xdr:colOff>
      <xdr:row>16</xdr:row>
      <xdr:rowOff>57150</xdr:rowOff>
    </xdr:from>
    <xdr:to>
      <xdr:col>2</xdr:col>
      <xdr:colOff>1714499</xdr:colOff>
      <xdr:row>17</xdr:row>
      <xdr:rowOff>137589</xdr:rowOff>
    </xdr:to>
    <xdr:pic>
      <xdr:nvPicPr>
        <xdr:cNvPr id="3" name="Bildobjekt 2" descr="sos_farg_sve.png">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stretch>
          <a:fillRect/>
        </a:stretch>
      </xdr:blipFill>
      <xdr:spPr>
        <a:xfrm>
          <a:off x="352424" y="3838575"/>
          <a:ext cx="1704975" cy="24236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2</xdr:col>
      <xdr:colOff>38100</xdr:colOff>
      <xdr:row>31</xdr:row>
      <xdr:rowOff>38100</xdr:rowOff>
    </xdr:from>
    <xdr:ext cx="1648754" cy="242364"/>
    <xdr:pic>
      <xdr:nvPicPr>
        <xdr:cNvPr id="3" name="Bildobjekt 2" descr="sos_farg_sve.png">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stretch>
          <a:fillRect/>
        </a:stretch>
      </xdr:blipFill>
      <xdr:spPr>
        <a:xfrm>
          <a:off x="285750" y="6505575"/>
          <a:ext cx="1648754" cy="242364"/>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2</xdr:col>
      <xdr:colOff>17104</xdr:colOff>
      <xdr:row>35</xdr:row>
      <xdr:rowOff>38169</xdr:rowOff>
    </xdr:from>
    <xdr:to>
      <xdr:col>2</xdr:col>
      <xdr:colOff>1255837</xdr:colOff>
      <xdr:row>36</xdr:row>
      <xdr:rowOff>58336</xdr:rowOff>
    </xdr:to>
    <xdr:pic>
      <xdr:nvPicPr>
        <xdr:cNvPr id="2" name="Bildobjekt 1" descr="sos_farg_sve.png">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tretch>
          <a:fillRect/>
        </a:stretch>
      </xdr:blipFill>
      <xdr:spPr>
        <a:xfrm>
          <a:off x="264754" y="7534344"/>
          <a:ext cx="1238733" cy="18209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ell3" displayName="Tabell3" ref="B1:S15" totalsRowShown="0" headerRowDxfId="64" dataDxfId="62" headerRowBorderDxfId="63" tableBorderDxfId="61">
  <autoFilter ref="B1:S15"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8">
    <tableColumn id="1" xr3:uid="{00000000-0010-0000-0000-000001000000}" name="2000" dataDxfId="60">
      <calculatedColumnFormula>'4 Järnväg'!F14</calculatedColumnFormula>
    </tableColumn>
    <tableColumn id="2" xr3:uid="{00000000-0010-0000-0000-000002000000}" name="2001" dataDxfId="59">
      <calculatedColumnFormula>'4 Järnväg'!G14</calculatedColumnFormula>
    </tableColumn>
    <tableColumn id="3" xr3:uid="{00000000-0010-0000-0000-000003000000}" name="2002" dataDxfId="58">
      <calculatedColumnFormula>'4 Järnväg'!H14</calculatedColumnFormula>
    </tableColumn>
    <tableColumn id="4" xr3:uid="{00000000-0010-0000-0000-000004000000}" name="2003" dataDxfId="57">
      <calculatedColumnFormula>'4 Järnväg'!I14</calculatedColumnFormula>
    </tableColumn>
    <tableColumn id="5" xr3:uid="{00000000-0010-0000-0000-000005000000}" name="2004" dataDxfId="56">
      <calculatedColumnFormula>'4 Järnväg'!J14</calculatedColumnFormula>
    </tableColumn>
    <tableColumn id="6" xr3:uid="{00000000-0010-0000-0000-000006000000}" name="2005" dataDxfId="55">
      <calculatedColumnFormula>'4 Järnväg'!K14</calculatedColumnFormula>
    </tableColumn>
    <tableColumn id="7" xr3:uid="{00000000-0010-0000-0000-000007000000}" name="2006" dataDxfId="54">
      <calculatedColumnFormula>'4 Järnväg'!L14</calculatedColumnFormula>
    </tableColumn>
    <tableColumn id="8" xr3:uid="{00000000-0010-0000-0000-000008000000}" name="2007" dataDxfId="53">
      <calculatedColumnFormula>'4 Järnväg'!M14</calculatedColumnFormula>
    </tableColumn>
    <tableColumn id="9" xr3:uid="{00000000-0010-0000-0000-000009000000}" name="2008" dataDxfId="52">
      <calculatedColumnFormula>'4 Järnväg'!N14</calculatedColumnFormula>
    </tableColumn>
    <tableColumn id="10" xr3:uid="{00000000-0010-0000-0000-00000A000000}" name="2009" dataDxfId="51">
      <calculatedColumnFormula>'4 Järnväg'!O14</calculatedColumnFormula>
    </tableColumn>
    <tableColumn id="11" xr3:uid="{00000000-0010-0000-0000-00000B000000}" name="2010" dataDxfId="50">
      <calculatedColumnFormula>'4 Järnväg'!P14</calculatedColumnFormula>
    </tableColumn>
    <tableColumn id="12" xr3:uid="{00000000-0010-0000-0000-00000C000000}" name="2011" dataDxfId="49">
      <calculatedColumnFormula>'4 Järnväg'!Q14</calculatedColumnFormula>
    </tableColumn>
    <tableColumn id="13" xr3:uid="{00000000-0010-0000-0000-00000D000000}" name="2012" dataDxfId="48">
      <calculatedColumnFormula>'4 Järnväg'!R14</calculatedColumnFormula>
    </tableColumn>
    <tableColumn id="14" xr3:uid="{00000000-0010-0000-0000-00000E000000}" name="2013" dataDxfId="47">
      <calculatedColumnFormula>'4 Järnväg'!S14</calculatedColumnFormula>
    </tableColumn>
    <tableColumn id="15" xr3:uid="{00000000-0010-0000-0000-00000F000000}" name="2014" dataDxfId="46">
      <calculatedColumnFormula>'4 Järnväg'!T14</calculatedColumnFormula>
    </tableColumn>
    <tableColumn id="16" xr3:uid="{00000000-0010-0000-0000-000010000000}" name="2015" dataDxfId="45">
      <calculatedColumnFormula>'4 Järnväg'!U14</calculatedColumnFormula>
    </tableColumn>
    <tableColumn id="17" xr3:uid="{00000000-0010-0000-0000-000011000000}" name="2016" dataDxfId="44">
      <calculatedColumnFormula>'4 Järnväg'!#REF!</calculatedColumnFormula>
    </tableColumn>
    <tableColumn id="19" xr3:uid="{47DF5F8B-E4B9-4F0A-BB31-160318D8C814}" name="2017" dataDxfId="43">
      <calculatedColumnFormula>'4 Järnväg'!X14</calculatedColumnFormula>
    </tableColumn>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ell4" displayName="Tabell4" ref="B1:R16" totalsRowShown="0" headerRowDxfId="42" dataDxfId="40" headerRowBorderDxfId="41" tableBorderDxfId="39">
  <autoFilter ref="B1:R16"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100-000001000000}" name="2000" dataDxfId="38">
      <calculatedColumnFormula>'7 Spårväg'!F13</calculatedColumnFormula>
    </tableColumn>
    <tableColumn id="2" xr3:uid="{00000000-0010-0000-0100-000002000000}" name="2001" dataDxfId="37">
      <calculatedColumnFormula>'7 Spårväg'!G13</calculatedColumnFormula>
    </tableColumn>
    <tableColumn id="3" xr3:uid="{00000000-0010-0000-0100-000003000000}" name="2002" dataDxfId="36">
      <calculatedColumnFormula>'7 Spårväg'!H13</calculatedColumnFormula>
    </tableColumn>
    <tableColumn id="4" xr3:uid="{00000000-0010-0000-0100-000004000000}" name="2003" dataDxfId="35">
      <calculatedColumnFormula>'7 Spårväg'!I13</calculatedColumnFormula>
    </tableColumn>
    <tableColumn id="5" xr3:uid="{00000000-0010-0000-0100-000005000000}" name="2004" dataDxfId="34">
      <calculatedColumnFormula>'7 Spårväg'!J13</calculatedColumnFormula>
    </tableColumn>
    <tableColumn id="6" xr3:uid="{00000000-0010-0000-0100-000006000000}" name="2005" dataDxfId="33">
      <calculatedColumnFormula>'7 Spårväg'!K13</calculatedColumnFormula>
    </tableColumn>
    <tableColumn id="7" xr3:uid="{00000000-0010-0000-0100-000007000000}" name="2006" dataDxfId="32">
      <calculatedColumnFormula>'7 Spårväg'!L13</calculatedColumnFormula>
    </tableColumn>
    <tableColumn id="8" xr3:uid="{00000000-0010-0000-0100-000008000000}" name="2007" dataDxfId="31">
      <calculatedColumnFormula>'7 Spårväg'!M13</calculatedColumnFormula>
    </tableColumn>
    <tableColumn id="9" xr3:uid="{00000000-0010-0000-0100-000009000000}" name="2008" dataDxfId="30">
      <calculatedColumnFormula>'7 Spårväg'!N13</calculatedColumnFormula>
    </tableColumn>
    <tableColumn id="10" xr3:uid="{00000000-0010-0000-0100-00000A000000}" name="2009" dataDxfId="29">
      <calculatedColumnFormula>'7 Spårväg'!O13</calculatedColumnFormula>
    </tableColumn>
    <tableColumn id="11" xr3:uid="{00000000-0010-0000-0100-00000B000000}" name="2010" dataDxfId="28">
      <calculatedColumnFormula>'7 Spårväg'!P13</calculatedColumnFormula>
    </tableColumn>
    <tableColumn id="12" xr3:uid="{00000000-0010-0000-0100-00000C000000}" name="2011" dataDxfId="27">
      <calculatedColumnFormula>'7 Spårväg'!Q13</calculatedColumnFormula>
    </tableColumn>
    <tableColumn id="13" xr3:uid="{00000000-0010-0000-0100-00000D000000}" name="2012" dataDxfId="26">
      <calculatedColumnFormula>'7 Spårväg'!R13</calculatedColumnFormula>
    </tableColumn>
    <tableColumn id="14" xr3:uid="{00000000-0010-0000-0100-00000E000000}" name="2013" dataDxfId="25">
      <calculatedColumnFormula>'7 Spårväg'!S13</calculatedColumnFormula>
    </tableColumn>
    <tableColumn id="15" xr3:uid="{00000000-0010-0000-0100-00000F000000}" name="2014" dataDxfId="24">
      <calculatedColumnFormula>'7 Spårväg'!T13</calculatedColumnFormula>
    </tableColumn>
    <tableColumn id="16" xr3:uid="{00000000-0010-0000-0100-000010000000}" name="2015" dataDxfId="23">
      <calculatedColumnFormula>'7 Spårväg'!U13</calculatedColumnFormula>
    </tableColumn>
    <tableColumn id="17" xr3:uid="{00000000-0010-0000-0100-000011000000}" name="2016" dataDxfId="22">
      <calculatedColumnFormula>'7 Spårväg'!V13</calculatedColumnFormula>
    </tableColumn>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ell6" displayName="Tabell6" ref="B1:S13" totalsRowShown="0" headerRowDxfId="21" dataDxfId="19" headerRowBorderDxfId="20" tableBorderDxfId="18">
  <autoFilter ref="B1:S13"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8">
    <tableColumn id="1" xr3:uid="{00000000-0010-0000-0200-000001000000}" name="2000" dataDxfId="17"/>
    <tableColumn id="2" xr3:uid="{00000000-0010-0000-0200-000002000000}" name="2001" dataDxfId="16"/>
    <tableColumn id="3" xr3:uid="{00000000-0010-0000-0200-000003000000}" name="2002" dataDxfId="15"/>
    <tableColumn id="4" xr3:uid="{00000000-0010-0000-0200-000004000000}" name="2003" dataDxfId="14"/>
    <tableColumn id="5" xr3:uid="{00000000-0010-0000-0200-000005000000}" name="2004" dataDxfId="13"/>
    <tableColumn id="6" xr3:uid="{00000000-0010-0000-0200-000006000000}" name="2005" dataDxfId="12"/>
    <tableColumn id="7" xr3:uid="{00000000-0010-0000-0200-000007000000}" name="2006" dataDxfId="11"/>
    <tableColumn id="8" xr3:uid="{00000000-0010-0000-0200-000008000000}" name="2007" dataDxfId="10"/>
    <tableColumn id="9" xr3:uid="{00000000-0010-0000-0200-000009000000}" name="2008" dataDxfId="9"/>
    <tableColumn id="10" xr3:uid="{00000000-0010-0000-0200-00000A000000}" name="2009" dataDxfId="8"/>
    <tableColumn id="11" xr3:uid="{00000000-0010-0000-0200-00000B000000}" name="2010" dataDxfId="7"/>
    <tableColumn id="12" xr3:uid="{00000000-0010-0000-0200-00000C000000}" name="2011" dataDxfId="6"/>
    <tableColumn id="13" xr3:uid="{00000000-0010-0000-0200-00000D000000}" name="2012" dataDxfId="5"/>
    <tableColumn id="14" xr3:uid="{00000000-0010-0000-0200-00000E000000}" name="2013" dataDxfId="4"/>
    <tableColumn id="15" xr3:uid="{00000000-0010-0000-0200-00000F000000}" name="2014" dataDxfId="3"/>
    <tableColumn id="16" xr3:uid="{00000000-0010-0000-0200-000010000000}" name="2015" dataDxfId="2"/>
    <tableColumn id="17" xr3:uid="{00000000-0010-0000-0200-000011000000}" name="2016" dataDxfId="1"/>
    <tableColumn id="18" xr3:uid="{7ABC4D75-52D6-4262-B9F2-1222D2106F7A}" name="2017" dataDxfId="0"/>
  </tableColumns>
  <tableStyleInfo name="TableStyleLight1" showFirstColumn="0" showLastColumn="0" showRowStripes="0" showColumnStripes="0"/>
</table>
</file>

<file path=xl/theme/theme1.xml><?xml version="1.0" encoding="utf-8"?>
<a:theme xmlns:a="http://schemas.openxmlformats.org/drawingml/2006/main" name="Office-tema">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2.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0.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6.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7.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9.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4" Type="http://schemas.openxmlformats.org/officeDocument/2006/relationships/table" Target="../tables/table1.xm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msb.se/sv/Forebyggande/Transport-av-farligt-gods/Olycksrapportering/" TargetMode="External"/><Relationship Id="rId1" Type="http://schemas.openxmlformats.org/officeDocument/2006/relationships/hyperlink" Target="http://www.otif.or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9"/>
  <sheetViews>
    <sheetView showGridLines="0" tabSelected="1" zoomScaleNormal="100" zoomScaleSheetLayoutView="140" workbookViewId="0">
      <selection sqref="A1:L1"/>
    </sheetView>
  </sheetViews>
  <sheetFormatPr defaultColWidth="9.140625" defaultRowHeight="11.25" x14ac:dyDescent="0.2"/>
  <cols>
    <col min="1" max="10" width="9.140625" style="5"/>
    <col min="11" max="11" width="35.28515625" style="5" customWidth="1"/>
    <col min="12" max="18" width="9.140625" style="5" customWidth="1"/>
    <col min="19" max="19" width="0.140625" style="5" customWidth="1"/>
    <col min="20" max="16384" width="9.140625" style="5"/>
  </cols>
  <sheetData>
    <row r="1" spans="1:19" ht="32.25" customHeight="1" x14ac:dyDescent="0.2">
      <c r="A1" s="231" t="s">
        <v>358</v>
      </c>
      <c r="B1" s="232"/>
      <c r="C1" s="232"/>
      <c r="D1" s="232"/>
      <c r="E1" s="232"/>
      <c r="F1" s="232"/>
      <c r="G1" s="232"/>
      <c r="H1" s="232"/>
      <c r="I1" s="232"/>
      <c r="J1" s="232"/>
      <c r="K1" s="232"/>
      <c r="L1" s="232"/>
      <c r="N1" s="50"/>
    </row>
    <row r="2" spans="1:19" ht="11.25" customHeight="1" x14ac:dyDescent="0.2">
      <c r="B2" s="11"/>
      <c r="C2" s="11"/>
      <c r="D2" s="11"/>
      <c r="E2" s="11"/>
      <c r="F2" s="11"/>
      <c r="G2" s="11"/>
      <c r="H2" s="11"/>
      <c r="I2" s="11"/>
      <c r="J2" s="11"/>
      <c r="K2" s="11"/>
      <c r="L2" s="11"/>
      <c r="M2" s="11"/>
      <c r="N2" s="11"/>
      <c r="O2" s="11"/>
      <c r="P2" s="11"/>
      <c r="Q2" s="11"/>
      <c r="R2" s="11"/>
      <c r="S2" s="11"/>
    </row>
    <row r="3" spans="1:19" s="125" customFormat="1" x14ac:dyDescent="0.2">
      <c r="A3" s="229"/>
      <c r="B3" s="230"/>
      <c r="C3" s="230"/>
      <c r="D3" s="230"/>
      <c r="E3" s="230"/>
      <c r="F3" s="230"/>
      <c r="G3" s="230"/>
      <c r="H3" s="230"/>
      <c r="I3" s="230"/>
      <c r="J3" s="230"/>
      <c r="K3" s="230"/>
      <c r="L3" s="230"/>
      <c r="M3" s="230"/>
      <c r="N3" s="230"/>
      <c r="O3" s="230"/>
      <c r="P3" s="230"/>
      <c r="Q3" s="230"/>
      <c r="R3" s="230"/>
    </row>
    <row r="12" spans="1:19" ht="65.25" customHeight="1" x14ac:dyDescent="0.4">
      <c r="B12" s="10" t="s">
        <v>353</v>
      </c>
    </row>
    <row r="13" spans="1:19" ht="20.25" x14ac:dyDescent="0.3">
      <c r="B13" s="9" t="s">
        <v>354</v>
      </c>
      <c r="K13" s="127"/>
    </row>
    <row r="14" spans="1:19" ht="18.75" x14ac:dyDescent="0.3">
      <c r="B14" s="8"/>
      <c r="K14" s="127"/>
    </row>
    <row r="15" spans="1:19" s="140" customFormat="1" ht="14.25" customHeight="1" x14ac:dyDescent="0.2">
      <c r="B15" s="84" t="s">
        <v>355</v>
      </c>
    </row>
    <row r="16" spans="1:19" s="125" customFormat="1" ht="16.5" customHeight="1" x14ac:dyDescent="0.2">
      <c r="B16" s="84"/>
      <c r="K16" s="127"/>
    </row>
    <row r="17" spans="2:16" ht="16.5" customHeight="1" x14ac:dyDescent="0.2">
      <c r="B17" s="7" t="s">
        <v>115</v>
      </c>
      <c r="K17" s="127"/>
    </row>
    <row r="18" spans="2:16" s="51" customFormat="1" ht="12.75" x14ac:dyDescent="0.2">
      <c r="B18" s="50" t="s">
        <v>232</v>
      </c>
      <c r="J18" s="142"/>
      <c r="K18" s="138"/>
    </row>
    <row r="19" spans="2:16" s="51" customFormat="1" ht="12.75" x14ac:dyDescent="0.2">
      <c r="B19" s="50" t="s">
        <v>233</v>
      </c>
      <c r="K19" s="138"/>
    </row>
    <row r="20" spans="2:16" x14ac:dyDescent="0.2">
      <c r="K20" s="125"/>
    </row>
    <row r="21" spans="2:16" s="51" customFormat="1" ht="12.75" x14ac:dyDescent="0.2">
      <c r="B21" s="50" t="s">
        <v>244</v>
      </c>
      <c r="K21" s="139"/>
      <c r="L21" s="138"/>
      <c r="M21" s="138"/>
      <c r="N21" s="138"/>
      <c r="O21" s="138"/>
      <c r="P21" s="138"/>
    </row>
    <row r="22" spans="2:16" s="51" customFormat="1" ht="12.75" x14ac:dyDescent="0.2">
      <c r="B22" s="50" t="s">
        <v>245</v>
      </c>
      <c r="K22" s="139"/>
      <c r="L22" s="138"/>
      <c r="M22" s="138"/>
      <c r="N22" s="138"/>
      <c r="O22" s="138"/>
      <c r="P22" s="138"/>
    </row>
    <row r="23" spans="2:16" ht="16.5" x14ac:dyDescent="0.25">
      <c r="B23" s="50"/>
      <c r="G23" s="126"/>
      <c r="K23" s="140"/>
      <c r="L23" s="125"/>
      <c r="M23" s="125"/>
      <c r="N23" s="125"/>
      <c r="O23" s="125"/>
      <c r="P23" s="125"/>
    </row>
    <row r="24" spans="2:16" x14ac:dyDescent="0.2">
      <c r="K24" s="125"/>
      <c r="L24" s="125"/>
      <c r="M24" s="125"/>
      <c r="N24" s="125"/>
      <c r="O24" s="125"/>
      <c r="P24" s="125"/>
    </row>
    <row r="25" spans="2:16" ht="12.75" x14ac:dyDescent="0.2">
      <c r="B25" s="7"/>
      <c r="K25" s="140"/>
      <c r="L25" s="125"/>
      <c r="M25" s="125"/>
      <c r="N25" s="125"/>
      <c r="O25" s="125"/>
      <c r="P25" s="125"/>
    </row>
    <row r="26" spans="2:16" ht="12.75" x14ac:dyDescent="0.2">
      <c r="B26" s="6"/>
      <c r="K26" s="125"/>
      <c r="L26" s="125"/>
      <c r="M26" s="125"/>
      <c r="N26" s="125"/>
      <c r="O26" s="125"/>
      <c r="P26" s="125"/>
    </row>
    <row r="27" spans="2:16" ht="12.75" x14ac:dyDescent="0.2">
      <c r="B27" s="6"/>
    </row>
    <row r="28" spans="2:16" ht="12.75" x14ac:dyDescent="0.2">
      <c r="B28" s="6"/>
    </row>
    <row r="29" spans="2:16" ht="12.75" x14ac:dyDescent="0.2">
      <c r="B29" s="6"/>
    </row>
  </sheetData>
  <customSheetViews>
    <customSheetView guid="{EA424B0A-06A3-4874-B080-734BBB58792A}" showPageBreaks="1" showGridLines="0" printArea="1">
      <selection activeCell="B25" sqref="B25"/>
      <rowBreaks count="2" manualBreakCount="2">
        <brk id="26" max="17" man="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selection activeCell="B25" sqref="B25"/>
      <rowBreaks count="2" manualBreakCount="2">
        <brk id="26" max="17" man="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2">
    <mergeCell ref="A3:R3"/>
    <mergeCell ref="A1:L1"/>
  </mergeCells>
  <pageMargins left="0.39370078740157483" right="0.39370078740157483" top="0.59055118110236227" bottom="0.74803149606299213" header="0.31496062992125984" footer="0.31496062992125984"/>
  <pageSetup paperSize="9" scale="85" orientation="portrait" r:id="rId3"/>
  <rowBreaks count="2" manualBreakCount="2">
    <brk id="23" max="17" man="1"/>
    <brk id="34"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17"/>
  <sheetViews>
    <sheetView showGridLines="0" zoomScaleNormal="100" zoomScaleSheetLayoutView="100" workbookViewId="0">
      <pane xSplit="3" ySplit="2" topLeftCell="D3" activePane="bottomRight" state="frozen"/>
      <selection activeCell="AB5" sqref="AB5"/>
      <selection pane="topRight" activeCell="AB5" sqref="AB5"/>
      <selection pane="bottomLeft" activeCell="AB5" sqref="AB5"/>
      <selection pane="bottomRight"/>
    </sheetView>
  </sheetViews>
  <sheetFormatPr defaultColWidth="9.140625" defaultRowHeight="12.75" outlineLevelCol="1" x14ac:dyDescent="0.2"/>
  <cols>
    <col min="1" max="1" width="3.85546875" style="12" customWidth="1"/>
    <col min="2" max="2" width="1.28515625" style="12" customWidth="1"/>
    <col min="3" max="3" width="41.7109375" style="12" customWidth="1"/>
    <col min="4" max="5" width="6.7109375" style="112" customWidth="1"/>
    <col min="6" max="13" width="4.7109375" style="4" hidden="1" customWidth="1" outlineLevel="1"/>
    <col min="14" max="14" width="4.85546875" style="4" hidden="1" customWidth="1" outlineLevel="1"/>
    <col min="15" max="15" width="4.7109375" style="4" hidden="1" customWidth="1" outlineLevel="1"/>
    <col min="16" max="16" width="5" style="4" hidden="1" customWidth="1" outlineLevel="1"/>
    <col min="17" max="17" width="4.7109375" style="4" customWidth="1" collapsed="1"/>
    <col min="18" max="18" width="5" style="4" customWidth="1"/>
    <col min="19" max="19" width="4.7109375" style="74" customWidth="1"/>
    <col min="20" max="20" width="5" style="74" customWidth="1"/>
    <col min="21" max="21" width="4.7109375" style="4" customWidth="1"/>
    <col min="22" max="22" width="4.7109375" style="112" customWidth="1"/>
    <col min="23" max="23" width="1.5703125" style="112" customWidth="1"/>
    <col min="24" max="24" width="4.7109375" style="112" customWidth="1"/>
    <col min="25" max="16384" width="9.140625" style="12"/>
  </cols>
  <sheetData>
    <row r="1" spans="1:28" ht="14.25" customHeight="1" x14ac:dyDescent="0.2">
      <c r="A1" s="17" t="s">
        <v>247</v>
      </c>
    </row>
    <row r="2" spans="1:28" ht="14.25" customHeight="1" x14ac:dyDescent="0.2">
      <c r="A2" s="16" t="s">
        <v>275</v>
      </c>
    </row>
    <row r="3" spans="1:28" ht="24" customHeight="1" x14ac:dyDescent="0.2">
      <c r="A3" s="244"/>
      <c r="B3" s="244"/>
      <c r="C3" s="244"/>
      <c r="D3" s="185" t="s">
        <v>327</v>
      </c>
      <c r="E3" s="185" t="s">
        <v>328</v>
      </c>
      <c r="F3" s="130">
        <v>2000</v>
      </c>
      <c r="G3" s="130">
        <v>2001</v>
      </c>
      <c r="H3" s="130">
        <v>2002</v>
      </c>
      <c r="I3" s="130">
        <v>2003</v>
      </c>
      <c r="J3" s="130">
        <v>2004</v>
      </c>
      <c r="K3" s="130">
        <v>2005</v>
      </c>
      <c r="L3" s="130">
        <v>2006</v>
      </c>
      <c r="M3" s="130">
        <v>2007</v>
      </c>
      <c r="N3" s="130">
        <v>2008</v>
      </c>
      <c r="O3" s="130">
        <v>2009</v>
      </c>
      <c r="P3" s="130">
        <v>2010</v>
      </c>
      <c r="Q3" s="130">
        <v>2011</v>
      </c>
      <c r="R3" s="130">
        <v>2012</v>
      </c>
      <c r="S3" s="130">
        <v>2013</v>
      </c>
      <c r="T3" s="130">
        <v>2014</v>
      </c>
      <c r="U3" s="130">
        <v>2015</v>
      </c>
      <c r="V3" s="143">
        <v>2016</v>
      </c>
      <c r="W3" s="143"/>
      <c r="X3" s="143">
        <v>2017</v>
      </c>
    </row>
    <row r="4" spans="1:28" ht="24" customHeight="1" x14ac:dyDescent="0.2">
      <c r="A4" s="22"/>
      <c r="B4" s="18"/>
      <c r="C4" s="19" t="s">
        <v>42</v>
      </c>
      <c r="D4" s="28"/>
      <c r="E4" s="28"/>
      <c r="F4" s="23"/>
      <c r="G4" s="23"/>
      <c r="H4" s="23"/>
      <c r="I4" s="23"/>
      <c r="J4" s="23"/>
      <c r="K4" s="23"/>
      <c r="L4" s="23"/>
      <c r="M4" s="23"/>
      <c r="N4" s="23"/>
      <c r="O4" s="23"/>
      <c r="P4" s="23"/>
      <c r="Q4" s="23"/>
      <c r="R4" s="23"/>
      <c r="S4" s="72"/>
      <c r="T4" s="72"/>
      <c r="W4" s="144"/>
    </row>
    <row r="5" spans="1:28" ht="24" customHeight="1" x14ac:dyDescent="0.2">
      <c r="A5" s="18">
        <v>1</v>
      </c>
      <c r="B5" s="18"/>
      <c r="C5" s="21" t="s">
        <v>17</v>
      </c>
      <c r="D5" s="136">
        <f>IF(SUM(N5,O5,P5,Q5,R5)&gt;0,SUM(N5,O5,P5,Q5,R5),"–")</f>
        <v>2</v>
      </c>
      <c r="E5" s="136" t="str">
        <f>IF(SUM(S5,T5,U5,V5,X5)&gt;0,SUM(S5,T5,U5,V5,X5),"–")</f>
        <v>–</v>
      </c>
      <c r="F5" s="20" t="s">
        <v>2</v>
      </c>
      <c r="G5" s="31">
        <v>1</v>
      </c>
      <c r="H5" s="31">
        <v>1</v>
      </c>
      <c r="I5" s="20" t="s">
        <v>2</v>
      </c>
      <c r="J5" s="20">
        <v>1</v>
      </c>
      <c r="K5" s="31">
        <v>1</v>
      </c>
      <c r="L5" s="20" t="s">
        <v>2</v>
      </c>
      <c r="M5" s="20" t="s">
        <v>2</v>
      </c>
      <c r="N5" s="20" t="s">
        <v>2</v>
      </c>
      <c r="O5" s="20" t="s">
        <v>2</v>
      </c>
      <c r="P5" s="20" t="s">
        <v>2</v>
      </c>
      <c r="Q5" s="20">
        <v>1</v>
      </c>
      <c r="R5" s="20">
        <v>1</v>
      </c>
      <c r="S5" s="20" t="s">
        <v>2</v>
      </c>
      <c r="T5" s="20" t="s">
        <v>2</v>
      </c>
      <c r="U5" s="20" t="s">
        <v>2</v>
      </c>
      <c r="V5" s="123" t="s">
        <v>2</v>
      </c>
      <c r="W5" s="146" t="s">
        <v>286</v>
      </c>
      <c r="X5" s="123" t="s">
        <v>2</v>
      </c>
    </row>
    <row r="6" spans="1:28" ht="22.5" x14ac:dyDescent="0.2">
      <c r="A6" s="18">
        <v>2</v>
      </c>
      <c r="B6" s="27"/>
      <c r="C6" s="21" t="s">
        <v>18</v>
      </c>
      <c r="D6" s="136">
        <f>IF(SUM(N6,O6,P6,Q6,R6)&gt;0,SUM(N6,O6,P6,Q6,R6),"–")</f>
        <v>5</v>
      </c>
      <c r="E6" s="136">
        <f t="shared" ref="E6:E13" si="0">IF(SUM(S6,T6,U6,V6,X6)&gt;0,SUM(S6,T6,U6,V6,X6),"–")</f>
        <v>3</v>
      </c>
      <c r="F6" s="31">
        <v>4</v>
      </c>
      <c r="G6" s="20" t="s">
        <v>2</v>
      </c>
      <c r="H6" s="31">
        <v>2</v>
      </c>
      <c r="I6" s="20">
        <v>4</v>
      </c>
      <c r="J6" s="20" t="s">
        <v>2</v>
      </c>
      <c r="K6" s="20" t="s">
        <v>2</v>
      </c>
      <c r="L6" s="31">
        <v>2</v>
      </c>
      <c r="M6" s="20" t="s">
        <v>2</v>
      </c>
      <c r="N6" s="20">
        <v>1</v>
      </c>
      <c r="O6" s="20">
        <v>3</v>
      </c>
      <c r="P6" s="20" t="s">
        <v>2</v>
      </c>
      <c r="Q6" s="20">
        <v>1</v>
      </c>
      <c r="R6" s="20" t="s">
        <v>2</v>
      </c>
      <c r="S6" s="20" t="s">
        <v>2</v>
      </c>
      <c r="T6" s="20" t="s">
        <v>2</v>
      </c>
      <c r="U6" s="20">
        <v>1</v>
      </c>
      <c r="V6" s="123">
        <v>1</v>
      </c>
      <c r="W6" s="146" t="s">
        <v>286</v>
      </c>
      <c r="X6" s="123">
        <v>1</v>
      </c>
    </row>
    <row r="7" spans="1:28" ht="24" customHeight="1" x14ac:dyDescent="0.2">
      <c r="A7" s="18">
        <v>3</v>
      </c>
      <c r="B7" s="27"/>
      <c r="C7" s="21" t="s">
        <v>19</v>
      </c>
      <c r="D7" s="136">
        <f>IF(SUM(N7,O7,P7,Q7,R7)&gt;0,SUM(N7,O7,P7,Q7,R7),"–")</f>
        <v>3</v>
      </c>
      <c r="E7" s="136">
        <f t="shared" si="0"/>
        <v>5</v>
      </c>
      <c r="F7" s="31">
        <v>2</v>
      </c>
      <c r="G7" s="20" t="s">
        <v>2</v>
      </c>
      <c r="H7" s="20" t="s">
        <v>2</v>
      </c>
      <c r="I7" s="20" t="s">
        <v>2</v>
      </c>
      <c r="J7" s="20" t="s">
        <v>2</v>
      </c>
      <c r="K7" s="31">
        <v>3</v>
      </c>
      <c r="L7" s="31">
        <v>1</v>
      </c>
      <c r="M7" s="20" t="s">
        <v>2</v>
      </c>
      <c r="N7" s="20">
        <v>1</v>
      </c>
      <c r="O7" s="20" t="s">
        <v>2</v>
      </c>
      <c r="P7" s="20" t="s">
        <v>2</v>
      </c>
      <c r="Q7" s="20">
        <v>2</v>
      </c>
      <c r="R7" s="20" t="s">
        <v>2</v>
      </c>
      <c r="S7" s="20" t="s">
        <v>2</v>
      </c>
      <c r="T7" s="20">
        <v>3</v>
      </c>
      <c r="U7" s="20" t="s">
        <v>2</v>
      </c>
      <c r="V7" s="123">
        <v>1</v>
      </c>
      <c r="W7" s="123"/>
      <c r="X7" s="123">
        <v>1</v>
      </c>
    </row>
    <row r="8" spans="1:28" ht="24" customHeight="1" x14ac:dyDescent="0.2">
      <c r="A8" s="18">
        <v>4</v>
      </c>
      <c r="B8" s="18"/>
      <c r="C8" s="103" t="s">
        <v>113</v>
      </c>
      <c r="D8" s="136" t="s">
        <v>3</v>
      </c>
      <c r="E8" s="31" t="s">
        <v>3</v>
      </c>
      <c r="F8" s="31" t="s">
        <v>3</v>
      </c>
      <c r="G8" s="31" t="s">
        <v>3</v>
      </c>
      <c r="H8" s="31" t="s">
        <v>3</v>
      </c>
      <c r="I8" s="31" t="s">
        <v>3</v>
      </c>
      <c r="J8" s="31" t="s">
        <v>3</v>
      </c>
      <c r="K8" s="31" t="s">
        <v>3</v>
      </c>
      <c r="L8" s="31" t="s">
        <v>3</v>
      </c>
      <c r="M8" s="31" t="s">
        <v>3</v>
      </c>
      <c r="N8" s="31" t="s">
        <v>3</v>
      </c>
      <c r="O8" s="31" t="s">
        <v>3</v>
      </c>
      <c r="P8" s="31" t="s">
        <v>3</v>
      </c>
      <c r="Q8" s="31" t="s">
        <v>3</v>
      </c>
      <c r="R8" s="31" t="s">
        <v>3</v>
      </c>
      <c r="S8" s="31" t="s">
        <v>3</v>
      </c>
      <c r="T8" s="20">
        <v>5</v>
      </c>
      <c r="U8" s="20">
        <v>3</v>
      </c>
      <c r="V8" s="123">
        <v>6</v>
      </c>
      <c r="W8" s="123"/>
      <c r="X8" s="123">
        <v>11</v>
      </c>
    </row>
    <row r="9" spans="1:28" ht="14.1" customHeight="1" x14ac:dyDescent="0.2">
      <c r="A9" s="18">
        <v>5</v>
      </c>
      <c r="B9" s="18"/>
      <c r="C9" s="22" t="s">
        <v>29</v>
      </c>
      <c r="D9" s="136">
        <f>IF(SUM(N9,O9,P9,Q9,R9)&gt;0,SUM(N9,O9,P9,Q9,R9),"–")</f>
        <v>8</v>
      </c>
      <c r="E9" s="136">
        <f t="shared" si="0"/>
        <v>11</v>
      </c>
      <c r="F9" s="31">
        <v>7</v>
      </c>
      <c r="G9" s="31">
        <v>5</v>
      </c>
      <c r="H9" s="31">
        <v>3</v>
      </c>
      <c r="I9" s="31">
        <v>3</v>
      </c>
      <c r="J9" s="31">
        <v>4</v>
      </c>
      <c r="K9" s="31">
        <v>4</v>
      </c>
      <c r="L9" s="31">
        <v>6</v>
      </c>
      <c r="M9" s="31">
        <v>3</v>
      </c>
      <c r="N9" s="31">
        <v>2</v>
      </c>
      <c r="O9" s="31">
        <v>3</v>
      </c>
      <c r="P9" s="20" t="s">
        <v>2</v>
      </c>
      <c r="Q9" s="20">
        <v>3</v>
      </c>
      <c r="R9" s="20" t="s">
        <v>2</v>
      </c>
      <c r="S9" s="20" t="s">
        <v>2</v>
      </c>
      <c r="T9" s="20">
        <v>4</v>
      </c>
      <c r="U9" s="20">
        <v>5</v>
      </c>
      <c r="V9" s="123">
        <v>1</v>
      </c>
      <c r="W9" s="146" t="s">
        <v>286</v>
      </c>
      <c r="X9" s="123">
        <v>1</v>
      </c>
    </row>
    <row r="10" spans="1:28" s="66" customFormat="1" ht="24" customHeight="1" x14ac:dyDescent="0.2">
      <c r="A10" s="18">
        <v>6</v>
      </c>
      <c r="B10" s="65"/>
      <c r="C10" s="67" t="s">
        <v>43</v>
      </c>
      <c r="D10" s="136">
        <f>IF(SUM(N10,O10,P10,Q10,R10)&gt;0,SUM(N10,O10,P10,Q10,R10),"–")</f>
        <v>1</v>
      </c>
      <c r="E10" s="136" t="str">
        <f t="shared" si="0"/>
        <v>–</v>
      </c>
      <c r="F10" s="31" t="s">
        <v>3</v>
      </c>
      <c r="G10" s="31" t="s">
        <v>3</v>
      </c>
      <c r="H10" s="31" t="s">
        <v>3</v>
      </c>
      <c r="I10" s="31" t="s">
        <v>3</v>
      </c>
      <c r="J10" s="31" t="s">
        <v>3</v>
      </c>
      <c r="K10" s="31" t="s">
        <v>3</v>
      </c>
      <c r="L10" s="31" t="s">
        <v>3</v>
      </c>
      <c r="M10" s="31" t="s">
        <v>2</v>
      </c>
      <c r="N10" s="31" t="s">
        <v>2</v>
      </c>
      <c r="O10" s="31" t="s">
        <v>2</v>
      </c>
      <c r="P10" s="31">
        <v>1</v>
      </c>
      <c r="Q10" s="31" t="s">
        <v>2</v>
      </c>
      <c r="R10" s="31" t="s">
        <v>2</v>
      </c>
      <c r="S10" s="31" t="s">
        <v>2</v>
      </c>
      <c r="T10" s="31" t="s">
        <v>2</v>
      </c>
      <c r="U10" s="31" t="s">
        <v>2</v>
      </c>
      <c r="V10" s="123" t="s">
        <v>2</v>
      </c>
      <c r="W10" s="124"/>
      <c r="X10" s="124" t="s">
        <v>2</v>
      </c>
    </row>
    <row r="11" spans="1:28" ht="14.1" customHeight="1" x14ac:dyDescent="0.2">
      <c r="A11" s="18">
        <v>7</v>
      </c>
      <c r="B11" s="18"/>
      <c r="C11" s="21" t="s">
        <v>20</v>
      </c>
      <c r="D11" s="136">
        <f>IF(SUM(N11,O11,P11,Q11,R11)&gt;0,SUM(N11,O11,P11,Q11,R11),"–")</f>
        <v>54</v>
      </c>
      <c r="E11" s="136">
        <f t="shared" si="0"/>
        <v>4</v>
      </c>
      <c r="F11" s="31">
        <v>9</v>
      </c>
      <c r="G11" s="31">
        <v>16</v>
      </c>
      <c r="H11" s="31">
        <v>10</v>
      </c>
      <c r="I11" s="31">
        <v>10</v>
      </c>
      <c r="J11" s="31">
        <v>9</v>
      </c>
      <c r="K11" s="31">
        <v>19</v>
      </c>
      <c r="L11" s="31">
        <v>25</v>
      </c>
      <c r="M11" s="31">
        <v>27</v>
      </c>
      <c r="N11" s="31">
        <v>11</v>
      </c>
      <c r="O11" s="31">
        <v>13</v>
      </c>
      <c r="P11" s="31">
        <v>13</v>
      </c>
      <c r="Q11" s="31">
        <v>11</v>
      </c>
      <c r="R11" s="20">
        <v>6</v>
      </c>
      <c r="S11" s="20">
        <v>4</v>
      </c>
      <c r="T11" s="20" t="s">
        <v>2</v>
      </c>
      <c r="U11" s="20" t="s">
        <v>2</v>
      </c>
      <c r="V11" s="123" t="s">
        <v>2</v>
      </c>
      <c r="W11" s="146" t="s">
        <v>286</v>
      </c>
      <c r="X11" s="124" t="s">
        <v>2</v>
      </c>
    </row>
    <row r="12" spans="1:28" s="17" customFormat="1" ht="14.1" customHeight="1" x14ac:dyDescent="0.2">
      <c r="A12" s="18">
        <v>8</v>
      </c>
      <c r="B12" s="56"/>
      <c r="C12" s="19" t="s">
        <v>240</v>
      </c>
      <c r="D12" s="178">
        <f>IF(SUM(N12,O12,P12,Q12,R12)&gt;0,SUM(N12,O12,P12,Q12,R12),"–")</f>
        <v>73</v>
      </c>
      <c r="E12" s="178">
        <f t="shared" si="0"/>
        <v>48</v>
      </c>
      <c r="F12" s="121">
        <f t="shared" ref="F12:V12" si="1">IF(SUM(F5:F11)&gt;0,SUM(F5:F11),"–")</f>
        <v>22</v>
      </c>
      <c r="G12" s="121">
        <f t="shared" si="1"/>
        <v>22</v>
      </c>
      <c r="H12" s="121">
        <f t="shared" si="1"/>
        <v>16</v>
      </c>
      <c r="I12" s="121">
        <f t="shared" si="1"/>
        <v>17</v>
      </c>
      <c r="J12" s="121">
        <f t="shared" si="1"/>
        <v>14</v>
      </c>
      <c r="K12" s="121">
        <f t="shared" si="1"/>
        <v>27</v>
      </c>
      <c r="L12" s="121">
        <f t="shared" si="1"/>
        <v>34</v>
      </c>
      <c r="M12" s="121">
        <f t="shared" si="1"/>
        <v>30</v>
      </c>
      <c r="N12" s="121">
        <f t="shared" si="1"/>
        <v>15</v>
      </c>
      <c r="O12" s="121">
        <f t="shared" si="1"/>
        <v>19</v>
      </c>
      <c r="P12" s="121">
        <f t="shared" si="1"/>
        <v>14</v>
      </c>
      <c r="Q12" s="121">
        <f t="shared" si="1"/>
        <v>18</v>
      </c>
      <c r="R12" s="121">
        <f t="shared" si="1"/>
        <v>7</v>
      </c>
      <c r="S12" s="121">
        <f t="shared" si="1"/>
        <v>4</v>
      </c>
      <c r="T12" s="121">
        <f t="shared" si="1"/>
        <v>12</v>
      </c>
      <c r="U12" s="121">
        <f t="shared" si="1"/>
        <v>9</v>
      </c>
      <c r="V12" s="64">
        <f t="shared" si="1"/>
        <v>9</v>
      </c>
      <c r="W12" s="146" t="s">
        <v>286</v>
      </c>
      <c r="X12" s="64">
        <f t="shared" ref="X12" si="2">IF(SUM(X5:X11)&gt;0,SUM(X5:X11),"–")</f>
        <v>14</v>
      </c>
    </row>
    <row r="13" spans="1:28" s="61" customFormat="1" ht="24" customHeight="1" x14ac:dyDescent="0.2">
      <c r="A13" s="18">
        <v>9</v>
      </c>
      <c r="B13" s="63"/>
      <c r="C13" s="62" t="s">
        <v>272</v>
      </c>
      <c r="D13" s="178">
        <f>IF(SUM(N13,O13,P13,Q13,R13)&gt;0,SUM(N13,O13,P13,Q13,R13),"–")</f>
        <v>1</v>
      </c>
      <c r="E13" s="136">
        <f t="shared" si="0"/>
        <v>1</v>
      </c>
      <c r="F13" s="122" t="s">
        <v>2</v>
      </c>
      <c r="G13" s="64">
        <v>1</v>
      </c>
      <c r="H13" s="122" t="s">
        <v>2</v>
      </c>
      <c r="I13" s="122" t="s">
        <v>2</v>
      </c>
      <c r="J13" s="122" t="s">
        <v>2</v>
      </c>
      <c r="K13" s="122" t="s">
        <v>2</v>
      </c>
      <c r="L13" s="122" t="s">
        <v>2</v>
      </c>
      <c r="M13" s="122" t="s">
        <v>2</v>
      </c>
      <c r="N13" s="122" t="s">
        <v>2</v>
      </c>
      <c r="O13" s="122" t="s">
        <v>2</v>
      </c>
      <c r="P13" s="122">
        <v>1</v>
      </c>
      <c r="Q13" s="122" t="s">
        <v>2</v>
      </c>
      <c r="R13" s="122" t="s">
        <v>2</v>
      </c>
      <c r="S13" s="122">
        <v>1</v>
      </c>
      <c r="T13" s="122" t="s">
        <v>2</v>
      </c>
      <c r="U13" s="122" t="s">
        <v>2</v>
      </c>
      <c r="V13" s="122" t="s">
        <v>2</v>
      </c>
      <c r="W13" s="122"/>
      <c r="X13" s="122" t="s">
        <v>2</v>
      </c>
    </row>
    <row r="14" spans="1:28" ht="12.75" customHeight="1" x14ac:dyDescent="0.2">
      <c r="A14" s="24"/>
      <c r="B14" s="24"/>
      <c r="C14" s="40"/>
      <c r="D14" s="148"/>
      <c r="E14" s="148"/>
      <c r="F14" s="40"/>
      <c r="G14" s="40"/>
      <c r="H14" s="40"/>
      <c r="I14" s="40"/>
      <c r="J14" s="40"/>
      <c r="K14" s="40"/>
      <c r="L14" s="40"/>
      <c r="M14" s="40"/>
      <c r="N14" s="40"/>
      <c r="O14" s="40"/>
      <c r="P14" s="40"/>
      <c r="Q14" s="40"/>
      <c r="R14" s="40"/>
      <c r="S14" s="135"/>
      <c r="T14" s="135"/>
      <c r="U14" s="40"/>
      <c r="V14" s="148"/>
      <c r="W14" s="145"/>
      <c r="X14" s="148"/>
      <c r="Y14" s="4"/>
      <c r="Z14" s="4"/>
      <c r="AA14" s="4"/>
      <c r="AB14" s="4"/>
    </row>
    <row r="15" spans="1:28" s="4" customFormat="1" ht="12.75" customHeight="1" x14ac:dyDescent="0.2">
      <c r="B15" s="14"/>
      <c r="C15" s="70" t="s">
        <v>294</v>
      </c>
      <c r="D15" s="112"/>
      <c r="E15" s="112"/>
      <c r="S15" s="74"/>
      <c r="T15" s="74"/>
      <c r="V15" s="112"/>
      <c r="W15" s="112"/>
      <c r="X15" s="112"/>
    </row>
    <row r="16" spans="1:28" s="4" customFormat="1" ht="12.75" customHeight="1" x14ac:dyDescent="0.2">
      <c r="B16" s="14"/>
      <c r="C16" s="14" t="s">
        <v>259</v>
      </c>
      <c r="D16" s="112"/>
      <c r="E16" s="112"/>
      <c r="S16" s="74"/>
      <c r="T16" s="74"/>
      <c r="V16" s="112"/>
      <c r="W16" s="112"/>
      <c r="X16" s="112"/>
    </row>
    <row r="17" spans="2:28" s="4" customFormat="1" ht="12.75" customHeight="1" x14ac:dyDescent="0.2">
      <c r="B17" s="14"/>
      <c r="C17" s="14"/>
      <c r="D17" s="112"/>
      <c r="E17" s="112"/>
      <c r="S17" s="74"/>
      <c r="T17" s="74"/>
      <c r="V17" s="112"/>
      <c r="W17" s="112"/>
      <c r="X17" s="112"/>
      <c r="Y17" s="12"/>
      <c r="Z17" s="12"/>
      <c r="AA17" s="12"/>
      <c r="AB17" s="12"/>
    </row>
  </sheetData>
  <customSheetViews>
    <customSheetView guid="{EA424B0A-06A3-4874-B080-734BBB58792A}" showPageBreaks="1" showGridLines="0" printArea="1">
      <selection activeCell="D10" sqref="D10:F10"/>
      <pageMargins left="3.937007874015748E-2" right="3.937007874015748E-2" top="0.74803149606299213" bottom="0.74803149606299213" header="0.31496062992125984" footer="0.31496062992125984"/>
      <pageSetup paperSize="9" scale="80" orientation="portrait" r:id="rId1"/>
    </customSheetView>
    <customSheetView guid="{03452A04-CA67-46E6-B0A2-BCD750928530}" showGridLines="0">
      <pageMargins left="3.937007874015748E-2" right="3.937007874015748E-2" top="0.74803149606299213" bottom="0.74803149606299213" header="0.31496062992125984" footer="0.31496062992125984"/>
      <pageSetup paperSize="9" scale="80" orientation="portrait" r:id="rId2"/>
    </customSheetView>
  </customSheetViews>
  <mergeCells count="1">
    <mergeCell ref="A3:C3"/>
  </mergeCells>
  <phoneticPr fontId="8" type="noConversion"/>
  <pageMargins left="0.39370078740157483" right="0.39370078740157483" top="0.59055118110236227" bottom="0.74803149606299213" header="0.31496062992125984" footer="0.31496062992125984"/>
  <pageSetup paperSize="9"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34"/>
  <sheetViews>
    <sheetView showGridLines="0" zoomScaleNormal="100" zoomScaleSheetLayoutView="100" workbookViewId="0">
      <pane xSplit="4" ySplit="3" topLeftCell="E4" activePane="bottomRight" state="frozen"/>
      <selection activeCell="AB5" sqref="AB5"/>
      <selection pane="topRight" activeCell="AB5" sqref="AB5"/>
      <selection pane="bottomLeft" activeCell="AB5" sqref="AB5"/>
      <selection pane="bottomRight"/>
    </sheetView>
  </sheetViews>
  <sheetFormatPr defaultColWidth="9.140625" defaultRowHeight="12.75" outlineLevelCol="1" x14ac:dyDescent="0.2"/>
  <cols>
    <col min="1" max="1" width="2.85546875" style="12" customWidth="1"/>
    <col min="2" max="2" width="0.85546875" style="12" customWidth="1"/>
    <col min="3" max="3" width="41.7109375" style="12" customWidth="1"/>
    <col min="4" max="5" width="6.7109375" style="112" customWidth="1"/>
    <col min="6" max="16" width="4.7109375" style="4" hidden="1" customWidth="1" outlineLevel="1"/>
    <col min="17" max="17" width="4.7109375" style="4" customWidth="1" collapsed="1"/>
    <col min="18" max="18" width="4.7109375" style="4" customWidth="1"/>
    <col min="19" max="20" width="4.7109375" style="74" customWidth="1"/>
    <col min="21" max="21" width="4.7109375" style="4" customWidth="1"/>
    <col min="22" max="22" width="4.5703125" style="112" customWidth="1"/>
    <col min="23" max="23" width="1.5703125" style="112" hidden="1" customWidth="1"/>
    <col min="24" max="24" width="4.5703125" style="149" customWidth="1"/>
    <col min="25" max="16384" width="9.140625" style="12"/>
  </cols>
  <sheetData>
    <row r="1" spans="1:24" ht="14.25" customHeight="1" x14ac:dyDescent="0.2">
      <c r="A1" s="17" t="s">
        <v>270</v>
      </c>
    </row>
    <row r="2" spans="1:24" ht="14.25" customHeight="1" x14ac:dyDescent="0.2">
      <c r="A2" s="16" t="s">
        <v>276</v>
      </c>
      <c r="U2" s="74"/>
      <c r="V2" s="150"/>
      <c r="W2" s="150"/>
    </row>
    <row r="3" spans="1:24" ht="24" customHeight="1" x14ac:dyDescent="0.2">
      <c r="A3" s="244"/>
      <c r="B3" s="244"/>
      <c r="C3" s="244"/>
      <c r="D3" s="185" t="s">
        <v>327</v>
      </c>
      <c r="E3" s="185" t="s">
        <v>328</v>
      </c>
      <c r="F3" s="130">
        <v>2000</v>
      </c>
      <c r="G3" s="130">
        <v>2001</v>
      </c>
      <c r="H3" s="130">
        <v>2002</v>
      </c>
      <c r="I3" s="130">
        <v>2003</v>
      </c>
      <c r="J3" s="130">
        <v>2004</v>
      </c>
      <c r="K3" s="130">
        <v>2005</v>
      </c>
      <c r="L3" s="130">
        <v>2006</v>
      </c>
      <c r="M3" s="130">
        <v>2007</v>
      </c>
      <c r="N3" s="130">
        <v>2008</v>
      </c>
      <c r="O3" s="130">
        <v>2009</v>
      </c>
      <c r="P3" s="130">
        <v>2010</v>
      </c>
      <c r="Q3" s="130">
        <v>2011</v>
      </c>
      <c r="R3" s="130">
        <v>2012</v>
      </c>
      <c r="S3" s="130">
        <v>2013</v>
      </c>
      <c r="T3" s="130">
        <v>2014</v>
      </c>
      <c r="U3" s="130">
        <v>2015</v>
      </c>
      <c r="V3" s="143">
        <v>2016</v>
      </c>
      <c r="W3" s="143"/>
      <c r="X3" s="151">
        <v>2017</v>
      </c>
    </row>
    <row r="4" spans="1:24" ht="22.5" x14ac:dyDescent="0.2">
      <c r="A4" s="18"/>
      <c r="B4" s="18"/>
      <c r="C4" s="19" t="s">
        <v>265</v>
      </c>
      <c r="D4" s="136"/>
      <c r="E4" s="136"/>
      <c r="F4" s="20"/>
      <c r="G4" s="20"/>
      <c r="H4" s="20"/>
      <c r="I4" s="20"/>
      <c r="J4" s="20"/>
      <c r="K4" s="20"/>
      <c r="L4" s="20"/>
      <c r="M4" s="20"/>
      <c r="N4" s="20"/>
      <c r="O4" s="20"/>
      <c r="P4" s="20"/>
      <c r="Q4" s="20"/>
      <c r="R4" s="20"/>
      <c r="S4" s="73"/>
      <c r="T4" s="73"/>
      <c r="U4" s="73"/>
      <c r="V4" s="120"/>
      <c r="W4" s="120"/>
      <c r="X4" s="152"/>
    </row>
    <row r="5" spans="1:24" x14ac:dyDescent="0.2">
      <c r="A5" s="18">
        <v>1</v>
      </c>
      <c r="B5" s="18"/>
      <c r="C5" s="21" t="s">
        <v>105</v>
      </c>
      <c r="D5" s="136" t="str">
        <f>IF(SUM(N5,O5,P5,Q5,R5)&gt;0,SUM(N5,O5,P5,Q5,R5),"–")</f>
        <v>–</v>
      </c>
      <c r="E5" s="136" t="str">
        <f>IF(SUM(S5,T5,U5,V5,X5)&gt;0,SUM(S5,T5,U5,V5,X5),"–")</f>
        <v>–</v>
      </c>
      <c r="F5" s="20" t="s">
        <v>2</v>
      </c>
      <c r="G5" s="20" t="s">
        <v>2</v>
      </c>
      <c r="H5" s="20" t="s">
        <v>2</v>
      </c>
      <c r="I5" s="20" t="s">
        <v>2</v>
      </c>
      <c r="J5" s="20" t="s">
        <v>2</v>
      </c>
      <c r="K5" s="20">
        <v>1</v>
      </c>
      <c r="L5" s="20" t="s">
        <v>2</v>
      </c>
      <c r="M5" s="20" t="s">
        <v>2</v>
      </c>
      <c r="N5" s="20" t="s">
        <v>2</v>
      </c>
      <c r="O5" s="20" t="s">
        <v>2</v>
      </c>
      <c r="P5" s="20" t="s">
        <v>2</v>
      </c>
      <c r="Q5" s="20" t="s">
        <v>2</v>
      </c>
      <c r="R5" s="20" t="s">
        <v>2</v>
      </c>
      <c r="S5" s="20" t="s">
        <v>2</v>
      </c>
      <c r="T5" s="20" t="s">
        <v>2</v>
      </c>
      <c r="U5" s="20" t="s">
        <v>2</v>
      </c>
      <c r="V5" s="123" t="s">
        <v>2</v>
      </c>
      <c r="W5" s="123"/>
      <c r="X5" s="152" t="s">
        <v>2</v>
      </c>
    </row>
    <row r="6" spans="1:24" x14ac:dyDescent="0.2">
      <c r="A6" s="18">
        <v>2</v>
      </c>
      <c r="B6" s="18"/>
      <c r="C6" s="3" t="s">
        <v>10</v>
      </c>
      <c r="D6" s="225" t="s">
        <v>3</v>
      </c>
      <c r="E6" s="136" t="str">
        <f t="shared" ref="E6:E28" si="0">IF(SUM(S6,T6,U6,V6,X6)&gt;0,SUM(S6,T6,U6,V6,X6),"–")</f>
        <v>–</v>
      </c>
      <c r="F6" s="20" t="s">
        <v>3</v>
      </c>
      <c r="G6" s="20" t="s">
        <v>3</v>
      </c>
      <c r="H6" s="20" t="s">
        <v>3</v>
      </c>
      <c r="I6" s="20" t="s">
        <v>3</v>
      </c>
      <c r="J6" s="20" t="s">
        <v>3</v>
      </c>
      <c r="K6" s="20" t="s">
        <v>3</v>
      </c>
      <c r="L6" s="20" t="s">
        <v>3</v>
      </c>
      <c r="M6" s="20" t="s">
        <v>3</v>
      </c>
      <c r="N6" s="20" t="s">
        <v>3</v>
      </c>
      <c r="O6" s="20" t="s">
        <v>2</v>
      </c>
      <c r="P6" s="20" t="s">
        <v>2</v>
      </c>
      <c r="Q6" s="20" t="s">
        <v>2</v>
      </c>
      <c r="R6" s="20" t="s">
        <v>2</v>
      </c>
      <c r="S6" s="20" t="s">
        <v>2</v>
      </c>
      <c r="T6" s="20" t="s">
        <v>2</v>
      </c>
      <c r="U6" s="20" t="s">
        <v>2</v>
      </c>
      <c r="V6" s="123" t="s">
        <v>2</v>
      </c>
      <c r="W6" s="123"/>
      <c r="X6" s="152" t="s">
        <v>2</v>
      </c>
    </row>
    <row r="7" spans="1:24" x14ac:dyDescent="0.2">
      <c r="A7" s="18">
        <v>3</v>
      </c>
      <c r="B7" s="18"/>
      <c r="C7" s="3" t="s">
        <v>11</v>
      </c>
      <c r="D7" s="225" t="s">
        <v>3</v>
      </c>
      <c r="E7" s="136" t="str">
        <f t="shared" si="0"/>
        <v>–</v>
      </c>
      <c r="F7" s="20" t="s">
        <v>3</v>
      </c>
      <c r="G7" s="20" t="s">
        <v>3</v>
      </c>
      <c r="H7" s="20" t="s">
        <v>3</v>
      </c>
      <c r="I7" s="20" t="s">
        <v>3</v>
      </c>
      <c r="J7" s="20" t="s">
        <v>3</v>
      </c>
      <c r="K7" s="20" t="s">
        <v>3</v>
      </c>
      <c r="L7" s="20" t="s">
        <v>3</v>
      </c>
      <c r="M7" s="20" t="s">
        <v>3</v>
      </c>
      <c r="N7" s="20" t="s">
        <v>3</v>
      </c>
      <c r="O7" s="20" t="s">
        <v>2</v>
      </c>
      <c r="P7" s="20" t="s">
        <v>2</v>
      </c>
      <c r="Q7" s="20" t="s">
        <v>2</v>
      </c>
      <c r="R7" s="20" t="s">
        <v>2</v>
      </c>
      <c r="S7" s="20" t="s">
        <v>2</v>
      </c>
      <c r="T7" s="20" t="s">
        <v>2</v>
      </c>
      <c r="U7" s="20" t="s">
        <v>2</v>
      </c>
      <c r="V7" s="123" t="s">
        <v>2</v>
      </c>
      <c r="W7" s="123"/>
      <c r="X7" s="152" t="s">
        <v>2</v>
      </c>
    </row>
    <row r="8" spans="1:24" x14ac:dyDescent="0.2">
      <c r="A8" s="18">
        <v>4</v>
      </c>
      <c r="B8" s="18"/>
      <c r="C8" s="22" t="s">
        <v>26</v>
      </c>
      <c r="D8" s="136" t="str">
        <f>IF(SUM(N8,O8,P8,Q8,R8)&gt;0,SUM(N8,O8,P8,Q8,R8),"–")</f>
        <v>–</v>
      </c>
      <c r="E8" s="136" t="str">
        <f t="shared" si="0"/>
        <v>–</v>
      </c>
      <c r="F8" s="20" t="s">
        <v>2</v>
      </c>
      <c r="G8" s="20" t="s">
        <v>2</v>
      </c>
      <c r="H8" s="20" t="s">
        <v>2</v>
      </c>
      <c r="I8" s="20" t="s">
        <v>2</v>
      </c>
      <c r="J8" s="20" t="s">
        <v>2</v>
      </c>
      <c r="K8" s="20" t="s">
        <v>2</v>
      </c>
      <c r="L8" s="20" t="s">
        <v>2</v>
      </c>
      <c r="M8" s="20" t="s">
        <v>2</v>
      </c>
      <c r="N8" s="20" t="s">
        <v>2</v>
      </c>
      <c r="O8" s="20" t="s">
        <v>2</v>
      </c>
      <c r="P8" s="20" t="s">
        <v>2</v>
      </c>
      <c r="Q8" s="20" t="s">
        <v>2</v>
      </c>
      <c r="R8" s="20" t="s">
        <v>2</v>
      </c>
      <c r="S8" s="20" t="s">
        <v>2</v>
      </c>
      <c r="T8" s="20" t="s">
        <v>2</v>
      </c>
      <c r="U8" s="20" t="s">
        <v>2</v>
      </c>
      <c r="V8" s="123" t="s">
        <v>2</v>
      </c>
      <c r="W8" s="123"/>
      <c r="X8" s="152" t="s">
        <v>2</v>
      </c>
    </row>
    <row r="9" spans="1:24" x14ac:dyDescent="0.2">
      <c r="A9" s="18">
        <v>5</v>
      </c>
      <c r="B9" s="18"/>
      <c r="C9" s="3" t="s">
        <v>10</v>
      </c>
      <c r="D9" s="225" t="s">
        <v>3</v>
      </c>
      <c r="E9" s="136" t="str">
        <f t="shared" si="0"/>
        <v>–</v>
      </c>
      <c r="F9" s="20" t="s">
        <v>3</v>
      </c>
      <c r="G9" s="20" t="s">
        <v>3</v>
      </c>
      <c r="H9" s="20" t="s">
        <v>3</v>
      </c>
      <c r="I9" s="20" t="s">
        <v>3</v>
      </c>
      <c r="J9" s="20" t="s">
        <v>3</v>
      </c>
      <c r="K9" s="20" t="s">
        <v>3</v>
      </c>
      <c r="L9" s="20" t="s">
        <v>3</v>
      </c>
      <c r="M9" s="20" t="s">
        <v>3</v>
      </c>
      <c r="N9" s="20" t="s">
        <v>3</v>
      </c>
      <c r="O9" s="20" t="s">
        <v>2</v>
      </c>
      <c r="P9" s="20" t="s">
        <v>2</v>
      </c>
      <c r="Q9" s="20" t="s">
        <v>2</v>
      </c>
      <c r="R9" s="20" t="s">
        <v>2</v>
      </c>
      <c r="S9" s="20" t="s">
        <v>2</v>
      </c>
      <c r="T9" s="20" t="s">
        <v>2</v>
      </c>
      <c r="U9" s="20" t="s">
        <v>2</v>
      </c>
      <c r="V9" s="123" t="s">
        <v>2</v>
      </c>
      <c r="W9" s="123"/>
      <c r="X9" s="152" t="s">
        <v>2</v>
      </c>
    </row>
    <row r="10" spans="1:24" x14ac:dyDescent="0.2">
      <c r="A10" s="18">
        <v>6</v>
      </c>
      <c r="B10" s="18"/>
      <c r="C10" s="3" t="s">
        <v>11</v>
      </c>
      <c r="D10" s="225" t="s">
        <v>3</v>
      </c>
      <c r="E10" s="136" t="str">
        <f t="shared" si="0"/>
        <v>–</v>
      </c>
      <c r="F10" s="20" t="s">
        <v>3</v>
      </c>
      <c r="G10" s="20" t="s">
        <v>3</v>
      </c>
      <c r="H10" s="20" t="s">
        <v>3</v>
      </c>
      <c r="I10" s="20" t="s">
        <v>3</v>
      </c>
      <c r="J10" s="20" t="s">
        <v>3</v>
      </c>
      <c r="K10" s="20" t="s">
        <v>3</v>
      </c>
      <c r="L10" s="20" t="s">
        <v>3</v>
      </c>
      <c r="M10" s="20" t="s">
        <v>3</v>
      </c>
      <c r="N10" s="20" t="s">
        <v>3</v>
      </c>
      <c r="O10" s="20" t="s">
        <v>2</v>
      </c>
      <c r="P10" s="20" t="s">
        <v>2</v>
      </c>
      <c r="Q10" s="20" t="s">
        <v>2</v>
      </c>
      <c r="R10" s="20" t="s">
        <v>2</v>
      </c>
      <c r="S10" s="20" t="s">
        <v>2</v>
      </c>
      <c r="T10" s="20" t="s">
        <v>2</v>
      </c>
      <c r="U10" s="20" t="s">
        <v>2</v>
      </c>
      <c r="V10" s="123" t="s">
        <v>2</v>
      </c>
      <c r="W10" s="123"/>
      <c r="X10" s="152" t="s">
        <v>2</v>
      </c>
    </row>
    <row r="11" spans="1:24" x14ac:dyDescent="0.2">
      <c r="A11" s="18">
        <v>7</v>
      </c>
      <c r="B11" s="18"/>
      <c r="C11" s="21" t="s">
        <v>27</v>
      </c>
      <c r="D11" s="136" t="str">
        <f>IF(SUM(N11,O11,P11,Q11,R11)&gt;0,SUM(N11,O11,P11,Q11,R11),"–")</f>
        <v>–</v>
      </c>
      <c r="E11" s="136">
        <f t="shared" si="0"/>
        <v>2</v>
      </c>
      <c r="F11" s="20" t="s">
        <v>3</v>
      </c>
      <c r="G11" s="20" t="s">
        <v>3</v>
      </c>
      <c r="H11" s="20" t="s">
        <v>3</v>
      </c>
      <c r="I11" s="20" t="s">
        <v>3</v>
      </c>
      <c r="J11" s="20" t="s">
        <v>3</v>
      </c>
      <c r="K11" s="20" t="s">
        <v>3</v>
      </c>
      <c r="L11" s="20" t="s">
        <v>2</v>
      </c>
      <c r="M11" s="20" t="s">
        <v>2</v>
      </c>
      <c r="N11" s="20" t="s">
        <v>2</v>
      </c>
      <c r="O11" s="20" t="s">
        <v>2</v>
      </c>
      <c r="P11" s="20" t="s">
        <v>2</v>
      </c>
      <c r="Q11" s="20" t="s">
        <v>2</v>
      </c>
      <c r="R11" s="20" t="s">
        <v>2</v>
      </c>
      <c r="S11" s="20" t="s">
        <v>2</v>
      </c>
      <c r="T11" s="20">
        <v>1</v>
      </c>
      <c r="U11" s="20" t="s">
        <v>2</v>
      </c>
      <c r="V11" s="123">
        <v>1</v>
      </c>
      <c r="W11" s="123"/>
      <c r="X11" s="152" t="s">
        <v>2</v>
      </c>
    </row>
    <row r="12" spans="1:24" x14ac:dyDescent="0.2">
      <c r="A12" s="18">
        <v>8</v>
      </c>
      <c r="B12" s="18"/>
      <c r="C12" s="3" t="s">
        <v>10</v>
      </c>
      <c r="D12" s="136" t="str">
        <f>IF(SUM(N12,O12,P12,Q12,R12)&gt;0,SUM(N12,O12,P12,Q12,R12),"–")</f>
        <v>–</v>
      </c>
      <c r="E12" s="136" t="str">
        <f t="shared" si="0"/>
        <v>–</v>
      </c>
      <c r="F12" s="20" t="s">
        <v>3</v>
      </c>
      <c r="G12" s="20" t="s">
        <v>3</v>
      </c>
      <c r="H12" s="20" t="s">
        <v>3</v>
      </c>
      <c r="I12" s="20" t="s">
        <v>3</v>
      </c>
      <c r="J12" s="20" t="s">
        <v>3</v>
      </c>
      <c r="K12" s="20" t="s">
        <v>3</v>
      </c>
      <c r="L12" s="20" t="s">
        <v>2</v>
      </c>
      <c r="M12" s="20" t="s">
        <v>2</v>
      </c>
      <c r="N12" s="20" t="s">
        <v>2</v>
      </c>
      <c r="O12" s="20" t="s">
        <v>2</v>
      </c>
      <c r="P12" s="20" t="s">
        <v>2</v>
      </c>
      <c r="Q12" s="20" t="s">
        <v>2</v>
      </c>
      <c r="R12" s="20" t="s">
        <v>2</v>
      </c>
      <c r="S12" s="20" t="s">
        <v>2</v>
      </c>
      <c r="T12" s="20" t="s">
        <v>2</v>
      </c>
      <c r="U12" s="20" t="s">
        <v>2</v>
      </c>
      <c r="V12" s="123" t="s">
        <v>2</v>
      </c>
      <c r="W12" s="123"/>
      <c r="X12" s="152" t="s">
        <v>2</v>
      </c>
    </row>
    <row r="13" spans="1:24" x14ac:dyDescent="0.2">
      <c r="A13" s="18">
        <v>9</v>
      </c>
      <c r="B13" s="18"/>
      <c r="C13" s="3" t="s">
        <v>11</v>
      </c>
      <c r="D13" s="136" t="str">
        <f>IF(SUM(N13,O13,P13,Q13,R13)&gt;0,SUM(N13,O13,P13,Q13,R13),"–")</f>
        <v>–</v>
      </c>
      <c r="E13" s="136">
        <f t="shared" si="0"/>
        <v>2</v>
      </c>
      <c r="F13" s="20" t="s">
        <v>3</v>
      </c>
      <c r="G13" s="20" t="s">
        <v>3</v>
      </c>
      <c r="H13" s="20" t="s">
        <v>3</v>
      </c>
      <c r="I13" s="20" t="s">
        <v>3</v>
      </c>
      <c r="J13" s="20" t="s">
        <v>3</v>
      </c>
      <c r="K13" s="20" t="s">
        <v>3</v>
      </c>
      <c r="L13" s="20" t="s">
        <v>2</v>
      </c>
      <c r="M13" s="20" t="s">
        <v>2</v>
      </c>
      <c r="N13" s="20" t="s">
        <v>2</v>
      </c>
      <c r="O13" s="20" t="s">
        <v>2</v>
      </c>
      <c r="P13" s="20" t="s">
        <v>2</v>
      </c>
      <c r="Q13" s="20" t="s">
        <v>2</v>
      </c>
      <c r="R13" s="20" t="s">
        <v>2</v>
      </c>
      <c r="S13" s="20" t="s">
        <v>2</v>
      </c>
      <c r="T13" s="20">
        <v>1</v>
      </c>
      <c r="U13" s="20" t="s">
        <v>2</v>
      </c>
      <c r="V13" s="123">
        <v>1</v>
      </c>
      <c r="W13" s="123"/>
      <c r="X13" s="152" t="s">
        <v>2</v>
      </c>
    </row>
    <row r="14" spans="1:24" ht="14.1" customHeight="1" x14ac:dyDescent="0.2">
      <c r="A14" s="18">
        <v>10</v>
      </c>
      <c r="B14" s="18"/>
      <c r="C14" s="103" t="s">
        <v>114</v>
      </c>
      <c r="D14" s="225" t="s">
        <v>3</v>
      </c>
      <c r="E14" s="136" t="str">
        <f t="shared" si="0"/>
        <v>–</v>
      </c>
      <c r="F14" s="31" t="s">
        <v>3</v>
      </c>
      <c r="G14" s="31" t="s">
        <v>3</v>
      </c>
      <c r="H14" s="31" t="s">
        <v>3</v>
      </c>
      <c r="I14" s="31" t="s">
        <v>3</v>
      </c>
      <c r="J14" s="31" t="s">
        <v>3</v>
      </c>
      <c r="K14" s="31" t="s">
        <v>3</v>
      </c>
      <c r="L14" s="31" t="s">
        <v>3</v>
      </c>
      <c r="M14" s="31" t="s">
        <v>3</v>
      </c>
      <c r="N14" s="31" t="s">
        <v>3</v>
      </c>
      <c r="O14" s="31" t="s">
        <v>3</v>
      </c>
      <c r="P14" s="31" t="s">
        <v>3</v>
      </c>
      <c r="Q14" s="31" t="s">
        <v>3</v>
      </c>
      <c r="R14" s="20" t="s">
        <v>3</v>
      </c>
      <c r="S14" s="31" t="s">
        <v>3</v>
      </c>
      <c r="T14" s="20" t="s">
        <v>2</v>
      </c>
      <c r="U14" s="20" t="s">
        <v>2</v>
      </c>
      <c r="V14" s="123" t="s">
        <v>2</v>
      </c>
      <c r="W14" s="123"/>
      <c r="X14" s="152" t="s">
        <v>2</v>
      </c>
    </row>
    <row r="15" spans="1:24" ht="14.1" customHeight="1" x14ac:dyDescent="0.2">
      <c r="A15" s="18">
        <v>11</v>
      </c>
      <c r="B15" s="18"/>
      <c r="C15" s="69" t="s">
        <v>10</v>
      </c>
      <c r="D15" s="225" t="s">
        <v>3</v>
      </c>
      <c r="E15" s="136" t="str">
        <f t="shared" si="0"/>
        <v>–</v>
      </c>
      <c r="F15" s="31" t="s">
        <v>3</v>
      </c>
      <c r="G15" s="31" t="s">
        <v>3</v>
      </c>
      <c r="H15" s="31" t="s">
        <v>3</v>
      </c>
      <c r="I15" s="31" t="s">
        <v>3</v>
      </c>
      <c r="J15" s="31" t="s">
        <v>3</v>
      </c>
      <c r="K15" s="31" t="s">
        <v>3</v>
      </c>
      <c r="L15" s="31" t="s">
        <v>3</v>
      </c>
      <c r="M15" s="31" t="s">
        <v>3</v>
      </c>
      <c r="N15" s="31" t="s">
        <v>3</v>
      </c>
      <c r="O15" s="31" t="s">
        <v>3</v>
      </c>
      <c r="P15" s="31" t="s">
        <v>3</v>
      </c>
      <c r="Q15" s="31" t="s">
        <v>3</v>
      </c>
      <c r="R15" s="20" t="s">
        <v>3</v>
      </c>
      <c r="S15" s="31" t="s">
        <v>3</v>
      </c>
      <c r="T15" s="20" t="s">
        <v>2</v>
      </c>
      <c r="U15" s="20" t="s">
        <v>2</v>
      </c>
      <c r="V15" s="123" t="s">
        <v>2</v>
      </c>
      <c r="W15" s="123"/>
      <c r="X15" s="152" t="s">
        <v>2</v>
      </c>
    </row>
    <row r="16" spans="1:24" ht="14.1" customHeight="1" x14ac:dyDescent="0.2">
      <c r="A16" s="18">
        <v>12</v>
      </c>
      <c r="B16" s="18"/>
      <c r="C16" s="69" t="s">
        <v>11</v>
      </c>
      <c r="D16" s="225" t="s">
        <v>3</v>
      </c>
      <c r="E16" s="136" t="str">
        <f t="shared" si="0"/>
        <v>–</v>
      </c>
      <c r="F16" s="31" t="s">
        <v>3</v>
      </c>
      <c r="G16" s="31" t="s">
        <v>3</v>
      </c>
      <c r="H16" s="31" t="s">
        <v>3</v>
      </c>
      <c r="I16" s="31" t="s">
        <v>3</v>
      </c>
      <c r="J16" s="31" t="s">
        <v>3</v>
      </c>
      <c r="K16" s="31" t="s">
        <v>3</v>
      </c>
      <c r="L16" s="31" t="s">
        <v>3</v>
      </c>
      <c r="M16" s="31" t="s">
        <v>3</v>
      </c>
      <c r="N16" s="31" t="s">
        <v>3</v>
      </c>
      <c r="O16" s="31" t="s">
        <v>3</v>
      </c>
      <c r="P16" s="31" t="s">
        <v>3</v>
      </c>
      <c r="Q16" s="31" t="s">
        <v>3</v>
      </c>
      <c r="R16" s="20" t="s">
        <v>3</v>
      </c>
      <c r="S16" s="31" t="s">
        <v>3</v>
      </c>
      <c r="T16" s="20" t="s">
        <v>2</v>
      </c>
      <c r="U16" s="20" t="s">
        <v>2</v>
      </c>
      <c r="V16" s="123" t="s">
        <v>2</v>
      </c>
      <c r="W16" s="123"/>
      <c r="X16" s="152" t="s">
        <v>2</v>
      </c>
    </row>
    <row r="17" spans="1:24" ht="22.5" x14ac:dyDescent="0.2">
      <c r="A17" s="18">
        <v>13</v>
      </c>
      <c r="B17" s="18"/>
      <c r="C17" s="21" t="s">
        <v>30</v>
      </c>
      <c r="D17" s="136">
        <f>IF(SUM(N17,O17,P17,Q17,R17)&gt;0,SUM(N17,O17,P17,Q17,R17),"–")</f>
        <v>2</v>
      </c>
      <c r="E17" s="136">
        <f t="shared" si="0"/>
        <v>1</v>
      </c>
      <c r="F17" s="20" t="s">
        <v>3</v>
      </c>
      <c r="G17" s="20" t="s">
        <v>3</v>
      </c>
      <c r="H17" s="20" t="s">
        <v>3</v>
      </c>
      <c r="I17" s="20" t="s">
        <v>3</v>
      </c>
      <c r="J17" s="20" t="s">
        <v>3</v>
      </c>
      <c r="K17" s="20" t="s">
        <v>3</v>
      </c>
      <c r="L17" s="20" t="s">
        <v>2</v>
      </c>
      <c r="M17" s="20">
        <v>2</v>
      </c>
      <c r="N17" s="20" t="s">
        <v>2</v>
      </c>
      <c r="O17" s="20" t="s">
        <v>2</v>
      </c>
      <c r="P17" s="20" t="s">
        <v>2</v>
      </c>
      <c r="Q17" s="20" t="s">
        <v>2</v>
      </c>
      <c r="R17" s="20">
        <v>2</v>
      </c>
      <c r="S17" s="20" t="s">
        <v>2</v>
      </c>
      <c r="T17" s="20" t="s">
        <v>2</v>
      </c>
      <c r="U17" s="20" t="s">
        <v>2</v>
      </c>
      <c r="V17" s="123" t="s">
        <v>2</v>
      </c>
      <c r="W17" s="123"/>
      <c r="X17" s="152">
        <v>1</v>
      </c>
    </row>
    <row r="18" spans="1:24" x14ac:dyDescent="0.2">
      <c r="A18" s="18">
        <v>14</v>
      </c>
      <c r="B18" s="18"/>
      <c r="C18" s="3" t="s">
        <v>10</v>
      </c>
      <c r="D18" s="225" t="s">
        <v>3</v>
      </c>
      <c r="E18" s="136" t="str">
        <f t="shared" si="0"/>
        <v>–</v>
      </c>
      <c r="F18" s="20" t="s">
        <v>3</v>
      </c>
      <c r="G18" s="20" t="s">
        <v>3</v>
      </c>
      <c r="H18" s="20" t="s">
        <v>3</v>
      </c>
      <c r="I18" s="20" t="s">
        <v>3</v>
      </c>
      <c r="J18" s="20" t="s">
        <v>3</v>
      </c>
      <c r="K18" s="20" t="s">
        <v>3</v>
      </c>
      <c r="L18" s="20" t="s">
        <v>3</v>
      </c>
      <c r="M18" s="20" t="s">
        <v>3</v>
      </c>
      <c r="N18" s="20" t="s">
        <v>3</v>
      </c>
      <c r="O18" s="20" t="s">
        <v>2</v>
      </c>
      <c r="P18" s="20" t="s">
        <v>2</v>
      </c>
      <c r="Q18" s="20" t="s">
        <v>2</v>
      </c>
      <c r="R18" s="20" t="s">
        <v>2</v>
      </c>
      <c r="S18" s="20" t="s">
        <v>2</v>
      </c>
      <c r="T18" s="20" t="s">
        <v>2</v>
      </c>
      <c r="U18" s="20" t="s">
        <v>2</v>
      </c>
      <c r="V18" s="123" t="s">
        <v>2</v>
      </c>
      <c r="W18" s="123"/>
      <c r="X18" s="152" t="s">
        <v>2</v>
      </c>
    </row>
    <row r="19" spans="1:24" x14ac:dyDescent="0.2">
      <c r="A19" s="18">
        <v>15</v>
      </c>
      <c r="B19" s="18"/>
      <c r="C19" s="3" t="s">
        <v>11</v>
      </c>
      <c r="D19" s="225" t="s">
        <v>3</v>
      </c>
      <c r="E19" s="136">
        <f t="shared" si="0"/>
        <v>1</v>
      </c>
      <c r="F19" s="20" t="s">
        <v>3</v>
      </c>
      <c r="G19" s="20" t="s">
        <v>3</v>
      </c>
      <c r="H19" s="20" t="s">
        <v>3</v>
      </c>
      <c r="I19" s="20" t="s">
        <v>3</v>
      </c>
      <c r="J19" s="20" t="s">
        <v>3</v>
      </c>
      <c r="K19" s="20" t="s">
        <v>3</v>
      </c>
      <c r="L19" s="20" t="s">
        <v>3</v>
      </c>
      <c r="M19" s="20" t="s">
        <v>3</v>
      </c>
      <c r="N19" s="20" t="s">
        <v>3</v>
      </c>
      <c r="O19" s="20" t="s">
        <v>2</v>
      </c>
      <c r="P19" s="20" t="s">
        <v>2</v>
      </c>
      <c r="Q19" s="20" t="s">
        <v>2</v>
      </c>
      <c r="R19" s="20">
        <v>2</v>
      </c>
      <c r="S19" s="20" t="s">
        <v>2</v>
      </c>
      <c r="T19" s="20" t="s">
        <v>2</v>
      </c>
      <c r="U19" s="20" t="s">
        <v>2</v>
      </c>
      <c r="V19" s="123" t="s">
        <v>2</v>
      </c>
      <c r="W19" s="123"/>
      <c r="X19" s="152">
        <v>1</v>
      </c>
    </row>
    <row r="20" spans="1:24" x14ac:dyDescent="0.2">
      <c r="A20" s="18">
        <v>16</v>
      </c>
      <c r="B20" s="18"/>
      <c r="C20" s="21" t="s">
        <v>14</v>
      </c>
      <c r="D20" s="136">
        <f>IF(SUM(N20,O20,P20,Q20,R20)&gt;0,SUM(N20,O20,P20,Q20,R20),"–")</f>
        <v>8</v>
      </c>
      <c r="E20" s="136" t="str">
        <f t="shared" si="0"/>
        <v>–</v>
      </c>
      <c r="F20" s="31">
        <v>3</v>
      </c>
      <c r="G20" s="31">
        <v>1</v>
      </c>
      <c r="H20" s="20" t="s">
        <v>2</v>
      </c>
      <c r="I20" s="31">
        <v>2</v>
      </c>
      <c r="J20" s="31">
        <v>1</v>
      </c>
      <c r="K20" s="31">
        <v>3</v>
      </c>
      <c r="L20" s="31">
        <v>2</v>
      </c>
      <c r="M20" s="20" t="s">
        <v>2</v>
      </c>
      <c r="N20" s="20">
        <v>1</v>
      </c>
      <c r="O20" s="20">
        <v>2</v>
      </c>
      <c r="P20" s="20">
        <v>3</v>
      </c>
      <c r="Q20" s="20" t="s">
        <v>2</v>
      </c>
      <c r="R20" s="20">
        <v>2</v>
      </c>
      <c r="S20" s="20" t="s">
        <v>2</v>
      </c>
      <c r="T20" s="20" t="s">
        <v>2</v>
      </c>
      <c r="U20" s="20" t="s">
        <v>2</v>
      </c>
      <c r="V20" s="123" t="s">
        <v>2</v>
      </c>
      <c r="W20" s="123"/>
      <c r="X20" s="152" t="s">
        <v>2</v>
      </c>
    </row>
    <row r="21" spans="1:24" x14ac:dyDescent="0.2">
      <c r="A21" s="18">
        <v>17</v>
      </c>
      <c r="B21" s="18"/>
      <c r="C21" s="3" t="s">
        <v>10</v>
      </c>
      <c r="D21" s="225" t="s">
        <v>3</v>
      </c>
      <c r="E21" s="136" t="str">
        <f t="shared" si="0"/>
        <v>–</v>
      </c>
      <c r="F21" s="31" t="s">
        <v>3</v>
      </c>
      <c r="G21" s="31" t="s">
        <v>3</v>
      </c>
      <c r="H21" s="20" t="s">
        <v>3</v>
      </c>
      <c r="I21" s="31" t="s">
        <v>3</v>
      </c>
      <c r="J21" s="31" t="s">
        <v>3</v>
      </c>
      <c r="K21" s="31" t="s">
        <v>3</v>
      </c>
      <c r="L21" s="31" t="s">
        <v>3</v>
      </c>
      <c r="M21" s="20" t="s">
        <v>3</v>
      </c>
      <c r="N21" s="20" t="s">
        <v>3</v>
      </c>
      <c r="O21" s="20">
        <v>1</v>
      </c>
      <c r="P21" s="20">
        <v>2</v>
      </c>
      <c r="Q21" s="20" t="s">
        <v>2</v>
      </c>
      <c r="R21" s="20">
        <v>2</v>
      </c>
      <c r="S21" s="20" t="s">
        <v>2</v>
      </c>
      <c r="T21" s="20" t="s">
        <v>2</v>
      </c>
      <c r="U21" s="20" t="s">
        <v>2</v>
      </c>
      <c r="V21" s="123" t="s">
        <v>2</v>
      </c>
      <c r="W21" s="123"/>
      <c r="X21" s="152" t="s">
        <v>2</v>
      </c>
    </row>
    <row r="22" spans="1:24" x14ac:dyDescent="0.2">
      <c r="A22" s="18">
        <v>18</v>
      </c>
      <c r="B22" s="18"/>
      <c r="C22" s="3" t="s">
        <v>11</v>
      </c>
      <c r="D22" s="225" t="s">
        <v>3</v>
      </c>
      <c r="E22" s="136" t="str">
        <f t="shared" si="0"/>
        <v>–</v>
      </c>
      <c r="F22" s="31" t="s">
        <v>3</v>
      </c>
      <c r="G22" s="31" t="s">
        <v>3</v>
      </c>
      <c r="H22" s="20" t="s">
        <v>3</v>
      </c>
      <c r="I22" s="31" t="s">
        <v>3</v>
      </c>
      <c r="J22" s="31" t="s">
        <v>3</v>
      </c>
      <c r="K22" s="31" t="s">
        <v>3</v>
      </c>
      <c r="L22" s="31" t="s">
        <v>3</v>
      </c>
      <c r="M22" s="20" t="s">
        <v>3</v>
      </c>
      <c r="N22" s="20" t="s">
        <v>3</v>
      </c>
      <c r="O22" s="20">
        <v>1</v>
      </c>
      <c r="P22" s="20">
        <v>1</v>
      </c>
      <c r="Q22" s="20" t="s">
        <v>2</v>
      </c>
      <c r="R22" s="20" t="s">
        <v>2</v>
      </c>
      <c r="S22" s="20" t="s">
        <v>2</v>
      </c>
      <c r="T22" s="20" t="s">
        <v>2</v>
      </c>
      <c r="U22" s="20" t="s">
        <v>2</v>
      </c>
      <c r="V22" s="123" t="s">
        <v>2</v>
      </c>
      <c r="W22" s="123"/>
      <c r="X22" s="152" t="s">
        <v>2</v>
      </c>
    </row>
    <row r="23" spans="1:24" s="17" customFormat="1" ht="34.5" customHeight="1" x14ac:dyDescent="0.2">
      <c r="A23" s="18">
        <v>19</v>
      </c>
      <c r="B23" s="56"/>
      <c r="C23" s="19" t="s">
        <v>267</v>
      </c>
      <c r="D23" s="178">
        <f>IF(SUM(N23,O23,P23,Q23,R23)&gt;0,SUM(N23,O23,P23,Q23,R23),"–")</f>
        <v>10</v>
      </c>
      <c r="E23" s="178">
        <f t="shared" si="0"/>
        <v>3</v>
      </c>
      <c r="F23" s="58">
        <f t="shared" ref="F23:S23" si="1">IF(SUM(F5,F8,F11,F17,F20)&gt;0,SUM(F5,F8,F11,F17,F20),"–")</f>
        <v>3</v>
      </c>
      <c r="G23" s="58">
        <f t="shared" si="1"/>
        <v>1</v>
      </c>
      <c r="H23" s="58" t="str">
        <f t="shared" si="1"/>
        <v>–</v>
      </c>
      <c r="I23" s="58">
        <f t="shared" si="1"/>
        <v>2</v>
      </c>
      <c r="J23" s="58">
        <f t="shared" si="1"/>
        <v>1</v>
      </c>
      <c r="K23" s="58">
        <f t="shared" si="1"/>
        <v>4</v>
      </c>
      <c r="L23" s="58">
        <f t="shared" si="1"/>
        <v>2</v>
      </c>
      <c r="M23" s="58">
        <f t="shared" si="1"/>
        <v>2</v>
      </c>
      <c r="N23" s="58">
        <f t="shared" si="1"/>
        <v>1</v>
      </c>
      <c r="O23" s="58">
        <f t="shared" si="1"/>
        <v>2</v>
      </c>
      <c r="P23" s="58">
        <f t="shared" si="1"/>
        <v>3</v>
      </c>
      <c r="Q23" s="58" t="str">
        <f t="shared" si="1"/>
        <v>–</v>
      </c>
      <c r="R23" s="58">
        <f t="shared" si="1"/>
        <v>4</v>
      </c>
      <c r="S23" s="58" t="str">
        <f t="shared" si="1"/>
        <v>–</v>
      </c>
      <c r="T23" s="58">
        <f t="shared" ref="T23:V25" si="2">IF(SUM(T5,T8,T11,T14,T17,T20)&gt;0,SUM(T5,T8,T11,T14,T17,T20),"–")</f>
        <v>1</v>
      </c>
      <c r="U23" s="58" t="str">
        <f t="shared" si="2"/>
        <v>–</v>
      </c>
      <c r="V23" s="122">
        <f t="shared" si="2"/>
        <v>1</v>
      </c>
      <c r="W23" s="122"/>
      <c r="X23" s="153">
        <f t="shared" ref="X23" si="3">IF(SUM(X5,X8,X11,X14,X17,X20)&gt;0,SUM(X5,X8,X11,X14,X17,X20),"–")</f>
        <v>1</v>
      </c>
    </row>
    <row r="24" spans="1:24" s="17" customFormat="1" x14ac:dyDescent="0.2">
      <c r="A24" s="18">
        <v>20</v>
      </c>
      <c r="B24" s="56"/>
      <c r="C24" s="60" t="s">
        <v>44</v>
      </c>
      <c r="D24" s="225" t="s">
        <v>3</v>
      </c>
      <c r="E24" s="136" t="str">
        <f t="shared" si="0"/>
        <v>–</v>
      </c>
      <c r="F24" s="20" t="s">
        <v>3</v>
      </c>
      <c r="G24" s="20" t="s">
        <v>3</v>
      </c>
      <c r="H24" s="20" t="s">
        <v>3</v>
      </c>
      <c r="I24" s="20" t="s">
        <v>3</v>
      </c>
      <c r="J24" s="20" t="s">
        <v>3</v>
      </c>
      <c r="K24" s="20" t="s">
        <v>3</v>
      </c>
      <c r="L24" s="20" t="s">
        <v>3</v>
      </c>
      <c r="M24" s="20" t="s">
        <v>3</v>
      </c>
      <c r="N24" s="20" t="s">
        <v>3</v>
      </c>
      <c r="O24" s="20">
        <f t="shared" ref="O24:S25" si="4">IF(SUM(O6,O9,O12,O18,O21)&gt;0,SUM(O6,O9,O12,O18,O21),"–")</f>
        <v>1</v>
      </c>
      <c r="P24" s="20">
        <f t="shared" si="4"/>
        <v>2</v>
      </c>
      <c r="Q24" s="20" t="str">
        <f t="shared" si="4"/>
        <v>–</v>
      </c>
      <c r="R24" s="20">
        <f t="shared" si="4"/>
        <v>2</v>
      </c>
      <c r="S24" s="20" t="str">
        <f t="shared" si="4"/>
        <v>–</v>
      </c>
      <c r="T24" s="20" t="str">
        <f t="shared" si="2"/>
        <v>–</v>
      </c>
      <c r="U24" s="20" t="str">
        <f t="shared" si="2"/>
        <v>–</v>
      </c>
      <c r="V24" s="123" t="str">
        <f t="shared" si="2"/>
        <v>–</v>
      </c>
      <c r="W24" s="123"/>
      <c r="X24" s="152" t="str">
        <f t="shared" ref="X24" si="5">IF(SUM(X6,X9,X12,X15,X18,X21)&gt;0,SUM(X6,X9,X12,X15,X18,X21),"–")</f>
        <v>–</v>
      </c>
    </row>
    <row r="25" spans="1:24" s="17" customFormat="1" x14ac:dyDescent="0.2">
      <c r="A25" s="18">
        <v>21</v>
      </c>
      <c r="B25" s="56"/>
      <c r="C25" s="60" t="s">
        <v>45</v>
      </c>
      <c r="D25" s="225" t="s">
        <v>3</v>
      </c>
      <c r="E25" s="136">
        <f t="shared" si="0"/>
        <v>3</v>
      </c>
      <c r="F25" s="20" t="s">
        <v>3</v>
      </c>
      <c r="G25" s="20" t="s">
        <v>3</v>
      </c>
      <c r="H25" s="20" t="s">
        <v>3</v>
      </c>
      <c r="I25" s="20" t="s">
        <v>3</v>
      </c>
      <c r="J25" s="20" t="s">
        <v>3</v>
      </c>
      <c r="K25" s="20" t="s">
        <v>3</v>
      </c>
      <c r="L25" s="20" t="s">
        <v>3</v>
      </c>
      <c r="M25" s="20" t="s">
        <v>3</v>
      </c>
      <c r="N25" s="20" t="s">
        <v>3</v>
      </c>
      <c r="O25" s="20">
        <f t="shared" si="4"/>
        <v>1</v>
      </c>
      <c r="P25" s="20">
        <f t="shared" si="4"/>
        <v>1</v>
      </c>
      <c r="Q25" s="20" t="str">
        <f t="shared" si="4"/>
        <v>–</v>
      </c>
      <c r="R25" s="20">
        <f t="shared" si="4"/>
        <v>2</v>
      </c>
      <c r="S25" s="20" t="str">
        <f t="shared" si="4"/>
        <v>–</v>
      </c>
      <c r="T25" s="20">
        <f t="shared" si="2"/>
        <v>1</v>
      </c>
      <c r="U25" s="20" t="str">
        <f t="shared" si="2"/>
        <v>–</v>
      </c>
      <c r="V25" s="123">
        <f t="shared" si="2"/>
        <v>1</v>
      </c>
      <c r="W25" s="123"/>
      <c r="X25" s="152">
        <f t="shared" ref="X25" si="6">IF(SUM(X7,X10,X13,X16,X19,X22)&gt;0,SUM(X7,X10,X13,X16,X19,X22),"–")</f>
        <v>1</v>
      </c>
    </row>
    <row r="26" spans="1:24" s="61" customFormat="1" ht="22.5" x14ac:dyDescent="0.2">
      <c r="A26" s="18">
        <v>22</v>
      </c>
      <c r="B26" s="63"/>
      <c r="C26" s="62" t="s">
        <v>266</v>
      </c>
      <c r="D26" s="178">
        <f>IF(SUM(N26,O26,P26,Q26,R26)&gt;0,SUM(N26,O26,P26,Q26,R26),"–")</f>
        <v>1</v>
      </c>
      <c r="E26" s="178" t="str">
        <f t="shared" si="0"/>
        <v>–</v>
      </c>
      <c r="F26" s="122" t="s">
        <v>2</v>
      </c>
      <c r="G26" s="64">
        <v>1</v>
      </c>
      <c r="H26" s="122" t="s">
        <v>2</v>
      </c>
      <c r="I26" s="122" t="s">
        <v>2</v>
      </c>
      <c r="J26" s="122" t="s">
        <v>2</v>
      </c>
      <c r="K26" s="122" t="s">
        <v>2</v>
      </c>
      <c r="L26" s="122" t="s">
        <v>2</v>
      </c>
      <c r="M26" s="122" t="s">
        <v>2</v>
      </c>
      <c r="N26" s="122" t="s">
        <v>2</v>
      </c>
      <c r="O26" s="122" t="s">
        <v>2</v>
      </c>
      <c r="P26" s="122">
        <v>1</v>
      </c>
      <c r="Q26" s="122" t="s">
        <v>2</v>
      </c>
      <c r="R26" s="122" t="s">
        <v>2</v>
      </c>
      <c r="S26" s="58" t="s">
        <v>2</v>
      </c>
      <c r="T26" s="58" t="s">
        <v>2</v>
      </c>
      <c r="U26" s="58" t="s">
        <v>2</v>
      </c>
      <c r="V26" s="123" t="s">
        <v>2</v>
      </c>
      <c r="W26" s="123"/>
      <c r="X26" s="152" t="s">
        <v>2</v>
      </c>
    </row>
    <row r="27" spans="1:24" s="17" customFormat="1" x14ac:dyDescent="0.2">
      <c r="A27" s="18">
        <v>23</v>
      </c>
      <c r="B27" s="56"/>
      <c r="C27" s="60" t="s">
        <v>44</v>
      </c>
      <c r="D27" s="225" t="s">
        <v>3</v>
      </c>
      <c r="E27" s="136" t="str">
        <f t="shared" si="0"/>
        <v>–</v>
      </c>
      <c r="F27" s="20" t="s">
        <v>3</v>
      </c>
      <c r="G27" s="31" t="s">
        <v>3</v>
      </c>
      <c r="H27" s="20" t="s">
        <v>3</v>
      </c>
      <c r="I27" s="20" t="s">
        <v>3</v>
      </c>
      <c r="J27" s="20" t="s">
        <v>3</v>
      </c>
      <c r="K27" s="20" t="s">
        <v>3</v>
      </c>
      <c r="L27" s="20" t="s">
        <v>3</v>
      </c>
      <c r="M27" s="20" t="s">
        <v>3</v>
      </c>
      <c r="N27" s="20" t="s">
        <v>3</v>
      </c>
      <c r="O27" s="20" t="s">
        <v>2</v>
      </c>
      <c r="P27" s="20" t="s">
        <v>2</v>
      </c>
      <c r="Q27" s="20" t="s">
        <v>2</v>
      </c>
      <c r="R27" s="20" t="s">
        <v>2</v>
      </c>
      <c r="S27" s="20" t="s">
        <v>2</v>
      </c>
      <c r="T27" s="20" t="s">
        <v>2</v>
      </c>
      <c r="U27" s="20" t="s">
        <v>2</v>
      </c>
      <c r="V27" s="123" t="s">
        <v>2</v>
      </c>
      <c r="W27" s="123"/>
      <c r="X27" s="152" t="s">
        <v>2</v>
      </c>
    </row>
    <row r="28" spans="1:24" s="17" customFormat="1" x14ac:dyDescent="0.2">
      <c r="A28" s="18">
        <v>24</v>
      </c>
      <c r="B28" s="56"/>
      <c r="C28" s="60" t="s">
        <v>45</v>
      </c>
      <c r="D28" s="225" t="s">
        <v>3</v>
      </c>
      <c r="E28" s="136" t="str">
        <f t="shared" si="0"/>
        <v>–</v>
      </c>
      <c r="F28" s="20" t="s">
        <v>3</v>
      </c>
      <c r="G28" s="31" t="s">
        <v>3</v>
      </c>
      <c r="H28" s="20" t="s">
        <v>3</v>
      </c>
      <c r="I28" s="20" t="s">
        <v>3</v>
      </c>
      <c r="J28" s="20" t="s">
        <v>3</v>
      </c>
      <c r="K28" s="20" t="s">
        <v>3</v>
      </c>
      <c r="L28" s="20" t="s">
        <v>3</v>
      </c>
      <c r="M28" s="20" t="s">
        <v>3</v>
      </c>
      <c r="N28" s="20" t="s">
        <v>3</v>
      </c>
      <c r="O28" s="20" t="s">
        <v>2</v>
      </c>
      <c r="P28" s="20">
        <v>1</v>
      </c>
      <c r="Q28" s="20" t="s">
        <v>2</v>
      </c>
      <c r="R28" s="20" t="s">
        <v>2</v>
      </c>
      <c r="S28" s="20" t="s">
        <v>2</v>
      </c>
      <c r="T28" s="20" t="s">
        <v>2</v>
      </c>
      <c r="U28" s="20" t="s">
        <v>2</v>
      </c>
      <c r="V28" s="123" t="s">
        <v>2</v>
      </c>
      <c r="W28" s="123"/>
      <c r="X28" s="152" t="s">
        <v>2</v>
      </c>
    </row>
    <row r="29" spans="1:24" x14ac:dyDescent="0.2">
      <c r="A29" s="24"/>
      <c r="B29" s="24"/>
      <c r="C29" s="40"/>
      <c r="D29" s="148"/>
      <c r="E29" s="148"/>
      <c r="F29" s="40"/>
      <c r="G29" s="40"/>
      <c r="H29" s="40"/>
      <c r="I29" s="40"/>
      <c r="J29" s="40"/>
      <c r="K29" s="40"/>
      <c r="L29" s="40"/>
      <c r="M29" s="40"/>
      <c r="N29" s="40"/>
      <c r="O29" s="40"/>
      <c r="P29" s="40"/>
      <c r="Q29" s="40"/>
      <c r="R29" s="40"/>
      <c r="S29" s="135"/>
      <c r="T29" s="135"/>
      <c r="U29" s="40"/>
      <c r="V29" s="148"/>
      <c r="W29" s="148"/>
      <c r="X29" s="154"/>
    </row>
    <row r="30" spans="1:24" x14ac:dyDescent="0.2">
      <c r="A30" s="4"/>
      <c r="B30" s="14"/>
      <c r="C30" s="4" t="s">
        <v>297</v>
      </c>
    </row>
    <row r="31" spans="1:24" x14ac:dyDescent="0.2">
      <c r="C31" s="14" t="s">
        <v>258</v>
      </c>
    </row>
    <row r="33" spans="12:13" x14ac:dyDescent="0.2">
      <c r="L33" s="17"/>
      <c r="M33" s="17"/>
    </row>
    <row r="34" spans="12:13" x14ac:dyDescent="0.2">
      <c r="L34" s="16"/>
      <c r="M34" s="16"/>
    </row>
  </sheetData>
  <mergeCells count="1">
    <mergeCell ref="A3:C3"/>
  </mergeCells>
  <pageMargins left="0.39370078740157483" right="0.39370078740157483" top="0.59055118110236227"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38"/>
  <sheetViews>
    <sheetView showGridLines="0" zoomScaleNormal="100" zoomScaleSheetLayoutView="100" workbookViewId="0">
      <pane xSplit="4" ySplit="3" topLeftCell="E4" activePane="bottomRight" state="frozen"/>
      <selection pane="topRight"/>
      <selection pane="bottomLeft"/>
      <selection pane="bottomRight"/>
    </sheetView>
  </sheetViews>
  <sheetFormatPr defaultColWidth="9.140625" defaultRowHeight="12.75" outlineLevelCol="1" x14ac:dyDescent="0.2"/>
  <cols>
    <col min="1" max="1" width="2.85546875" style="12" customWidth="1"/>
    <col min="2" max="2" width="0.85546875" style="12" customWidth="1"/>
    <col min="3" max="3" width="41.7109375" style="12" customWidth="1"/>
    <col min="4" max="5" width="6.7109375" style="112" customWidth="1"/>
    <col min="6" max="12" width="4.7109375" style="4" hidden="1" customWidth="1" outlineLevel="1"/>
    <col min="13" max="13" width="5" style="4" hidden="1" customWidth="1" outlineLevel="1"/>
    <col min="14" max="16" width="4.7109375" style="4" hidden="1" customWidth="1" outlineLevel="1"/>
    <col min="17" max="17" width="4.7109375" style="4" customWidth="1" collapsed="1"/>
    <col min="18" max="21" width="4.7109375" style="4" customWidth="1"/>
    <col min="22" max="22" width="4.7109375" style="112" customWidth="1"/>
    <col min="23" max="23" width="1.5703125" style="112" customWidth="1"/>
    <col min="24" max="24" width="4.7109375" style="112" customWidth="1"/>
    <col min="25" max="16384" width="9.140625" style="12"/>
  </cols>
  <sheetData>
    <row r="1" spans="1:24" ht="14.25" customHeight="1" x14ac:dyDescent="0.2">
      <c r="A1" s="17" t="s">
        <v>277</v>
      </c>
      <c r="F1" s="17"/>
    </row>
    <row r="2" spans="1:24" ht="14.25" customHeight="1" x14ac:dyDescent="0.2">
      <c r="A2" s="16" t="s">
        <v>289</v>
      </c>
      <c r="F2" s="16"/>
    </row>
    <row r="3" spans="1:24" ht="24" customHeight="1" x14ac:dyDescent="0.2">
      <c r="A3" s="244"/>
      <c r="B3" s="244"/>
      <c r="C3" s="244"/>
      <c r="D3" s="185" t="s">
        <v>327</v>
      </c>
      <c r="E3" s="185" t="s">
        <v>328</v>
      </c>
      <c r="F3" s="130">
        <v>2000</v>
      </c>
      <c r="G3" s="130">
        <v>2001</v>
      </c>
      <c r="H3" s="130">
        <v>2002</v>
      </c>
      <c r="I3" s="130">
        <v>2003</v>
      </c>
      <c r="J3" s="130">
        <v>2004</v>
      </c>
      <c r="K3" s="130">
        <v>2005</v>
      </c>
      <c r="L3" s="130">
        <v>2006</v>
      </c>
      <c r="M3" s="130">
        <v>2007</v>
      </c>
      <c r="N3" s="130">
        <v>2008</v>
      </c>
      <c r="O3" s="130">
        <v>2009</v>
      </c>
      <c r="P3" s="130">
        <v>2010</v>
      </c>
      <c r="Q3" s="130">
        <v>2011</v>
      </c>
      <c r="R3" s="130">
        <v>2012</v>
      </c>
      <c r="S3" s="130">
        <v>2013</v>
      </c>
      <c r="T3" s="130">
        <v>2014</v>
      </c>
      <c r="U3" s="130">
        <v>2015</v>
      </c>
      <c r="V3" s="143">
        <v>2016</v>
      </c>
      <c r="W3" s="143"/>
      <c r="X3" s="143">
        <v>2017</v>
      </c>
    </row>
    <row r="4" spans="1:24" ht="22.5" x14ac:dyDescent="0.2">
      <c r="A4" s="18"/>
      <c r="B4" s="18"/>
      <c r="C4" s="19" t="s">
        <v>356</v>
      </c>
      <c r="D4" s="136"/>
      <c r="E4" s="136"/>
      <c r="F4" s="20"/>
      <c r="G4" s="20"/>
      <c r="H4" s="20"/>
      <c r="I4" s="20"/>
      <c r="J4" s="20"/>
      <c r="K4" s="20"/>
      <c r="L4" s="20"/>
      <c r="M4" s="20"/>
      <c r="N4" s="20"/>
      <c r="O4" s="20"/>
      <c r="P4" s="20"/>
      <c r="Q4" s="20"/>
      <c r="R4" s="20"/>
      <c r="S4" s="20"/>
      <c r="T4" s="20"/>
    </row>
    <row r="5" spans="1:24" ht="14.1" customHeight="1" x14ac:dyDescent="0.2">
      <c r="A5" s="18">
        <v>1</v>
      </c>
      <c r="B5" s="18"/>
      <c r="C5" s="21" t="s">
        <v>105</v>
      </c>
      <c r="D5" s="136">
        <f>IF(SUM(N5,O5,P5,Q5,R5)&gt;0,SUM(N5,O5,P5,Q5,R5),"–")</f>
        <v>20</v>
      </c>
      <c r="E5" s="136">
        <f t="shared" ref="E5:E13" si="0">IF(SUM(S5,T5,U5,V5,W5)&gt;0,SUM(S5,T5,U5,V5,W5),"–")</f>
        <v>10</v>
      </c>
      <c r="F5" s="20" t="s">
        <v>2</v>
      </c>
      <c r="G5" s="31">
        <v>13</v>
      </c>
      <c r="H5" s="20">
        <v>7</v>
      </c>
      <c r="I5" s="31">
        <v>7</v>
      </c>
      <c r="J5" s="31">
        <v>7</v>
      </c>
      <c r="K5" s="20">
        <v>13</v>
      </c>
      <c r="L5" s="20">
        <v>25</v>
      </c>
      <c r="M5" s="20">
        <v>20</v>
      </c>
      <c r="N5" s="20">
        <v>4</v>
      </c>
      <c r="O5" s="20">
        <v>6</v>
      </c>
      <c r="P5" s="20">
        <v>5</v>
      </c>
      <c r="Q5" s="20">
        <v>5</v>
      </c>
      <c r="R5" s="20" t="s">
        <v>2</v>
      </c>
      <c r="S5" s="20">
        <v>1</v>
      </c>
      <c r="T5" s="20" t="s">
        <v>2</v>
      </c>
      <c r="U5" s="20">
        <v>3</v>
      </c>
      <c r="V5" s="123">
        <v>6</v>
      </c>
      <c r="W5" s="123"/>
      <c r="X5" s="123">
        <v>5</v>
      </c>
    </row>
    <row r="6" spans="1:24" ht="14.1" customHeight="1" x14ac:dyDescent="0.2">
      <c r="A6" s="18">
        <v>2</v>
      </c>
      <c r="B6" s="18"/>
      <c r="C6" s="3" t="s">
        <v>10</v>
      </c>
      <c r="D6" s="225" t="s">
        <v>3</v>
      </c>
      <c r="E6" s="136">
        <f t="shared" si="0"/>
        <v>10</v>
      </c>
      <c r="F6" s="20" t="s">
        <v>3</v>
      </c>
      <c r="G6" s="31" t="s">
        <v>3</v>
      </c>
      <c r="H6" s="20" t="s">
        <v>3</v>
      </c>
      <c r="I6" s="31" t="s">
        <v>3</v>
      </c>
      <c r="J6" s="31" t="s">
        <v>3</v>
      </c>
      <c r="K6" s="20" t="s">
        <v>3</v>
      </c>
      <c r="L6" s="20" t="s">
        <v>3</v>
      </c>
      <c r="M6" s="20" t="s">
        <v>3</v>
      </c>
      <c r="N6" s="20" t="s">
        <v>3</v>
      </c>
      <c r="O6" s="20">
        <v>6</v>
      </c>
      <c r="P6" s="20">
        <v>2</v>
      </c>
      <c r="Q6" s="20">
        <v>2</v>
      </c>
      <c r="R6" s="20" t="s">
        <v>2</v>
      </c>
      <c r="S6" s="20">
        <v>1</v>
      </c>
      <c r="T6" s="20" t="s">
        <v>2</v>
      </c>
      <c r="U6" s="20">
        <v>3</v>
      </c>
      <c r="V6" s="123">
        <v>6</v>
      </c>
      <c r="W6" s="123"/>
      <c r="X6" s="123">
        <v>4</v>
      </c>
    </row>
    <row r="7" spans="1:24" ht="14.1" customHeight="1" x14ac:dyDescent="0.2">
      <c r="A7" s="18">
        <v>3</v>
      </c>
      <c r="B7" s="18"/>
      <c r="C7" s="3" t="s">
        <v>11</v>
      </c>
      <c r="D7" s="225" t="s">
        <v>3</v>
      </c>
      <c r="E7" s="136" t="str">
        <f t="shared" si="0"/>
        <v>–</v>
      </c>
      <c r="F7" s="20" t="s">
        <v>3</v>
      </c>
      <c r="G7" s="31" t="s">
        <v>3</v>
      </c>
      <c r="H7" s="20" t="s">
        <v>3</v>
      </c>
      <c r="I7" s="31" t="s">
        <v>3</v>
      </c>
      <c r="J7" s="31" t="s">
        <v>3</v>
      </c>
      <c r="K7" s="20" t="s">
        <v>3</v>
      </c>
      <c r="L7" s="20" t="s">
        <v>3</v>
      </c>
      <c r="M7" s="20" t="s">
        <v>3</v>
      </c>
      <c r="N7" s="20" t="s">
        <v>3</v>
      </c>
      <c r="O7" s="20" t="s">
        <v>2</v>
      </c>
      <c r="P7" s="20">
        <v>3</v>
      </c>
      <c r="Q7" s="20">
        <v>3</v>
      </c>
      <c r="R7" s="20" t="s">
        <v>2</v>
      </c>
      <c r="S7" s="20" t="s">
        <v>2</v>
      </c>
      <c r="T7" s="20" t="s">
        <v>2</v>
      </c>
      <c r="U7" s="20" t="s">
        <v>2</v>
      </c>
      <c r="V7" s="123" t="s">
        <v>2</v>
      </c>
      <c r="W7" s="123"/>
      <c r="X7" s="123">
        <v>1</v>
      </c>
    </row>
    <row r="8" spans="1:24" ht="14.1" customHeight="1" x14ac:dyDescent="0.2">
      <c r="A8" s="18">
        <v>4</v>
      </c>
      <c r="B8" s="18"/>
      <c r="C8" s="22" t="s">
        <v>26</v>
      </c>
      <c r="D8" s="136">
        <f>IF(SUM(N8,O8,P8,Q8,R8)&gt;0,SUM(N8,O8,P8,Q8,R8),"–")</f>
        <v>1</v>
      </c>
      <c r="E8" s="136" t="str">
        <f t="shared" si="0"/>
        <v>–</v>
      </c>
      <c r="F8" s="31">
        <v>1</v>
      </c>
      <c r="G8" s="31">
        <v>1</v>
      </c>
      <c r="H8" s="31">
        <v>1</v>
      </c>
      <c r="I8" s="31">
        <v>3</v>
      </c>
      <c r="J8" s="31">
        <v>1</v>
      </c>
      <c r="K8" s="31">
        <v>1</v>
      </c>
      <c r="L8" s="31">
        <v>2</v>
      </c>
      <c r="M8" s="20" t="s">
        <v>2</v>
      </c>
      <c r="N8" s="20" t="s">
        <v>2</v>
      </c>
      <c r="O8" s="20" t="s">
        <v>2</v>
      </c>
      <c r="P8" s="20" t="s">
        <v>2</v>
      </c>
      <c r="Q8" s="20">
        <v>1</v>
      </c>
      <c r="R8" s="20" t="s">
        <v>2</v>
      </c>
      <c r="S8" s="20" t="s">
        <v>2</v>
      </c>
      <c r="T8" s="20" t="s">
        <v>2</v>
      </c>
      <c r="U8" s="20" t="s">
        <v>2</v>
      </c>
      <c r="V8" s="123" t="s">
        <v>2</v>
      </c>
      <c r="W8" s="123"/>
      <c r="X8" s="123" t="s">
        <v>2</v>
      </c>
    </row>
    <row r="9" spans="1:24" ht="14.1" customHeight="1" x14ac:dyDescent="0.2">
      <c r="A9" s="18">
        <v>5</v>
      </c>
      <c r="B9" s="18"/>
      <c r="C9" s="3" t="s">
        <v>10</v>
      </c>
      <c r="D9" s="225" t="s">
        <v>3</v>
      </c>
      <c r="E9" s="136" t="str">
        <f t="shared" si="0"/>
        <v>–</v>
      </c>
      <c r="F9" s="31" t="s">
        <v>3</v>
      </c>
      <c r="G9" s="31" t="s">
        <v>3</v>
      </c>
      <c r="H9" s="31" t="s">
        <v>3</v>
      </c>
      <c r="I9" s="31" t="s">
        <v>3</v>
      </c>
      <c r="J9" s="31" t="s">
        <v>3</v>
      </c>
      <c r="K9" s="31" t="s">
        <v>3</v>
      </c>
      <c r="L9" s="31" t="s">
        <v>3</v>
      </c>
      <c r="M9" s="20" t="s">
        <v>3</v>
      </c>
      <c r="N9" s="20" t="s">
        <v>3</v>
      </c>
      <c r="O9" s="20" t="s">
        <v>2</v>
      </c>
      <c r="P9" s="20" t="s">
        <v>2</v>
      </c>
      <c r="Q9" s="20" t="s">
        <v>2</v>
      </c>
      <c r="R9" s="20" t="s">
        <v>2</v>
      </c>
      <c r="S9" s="20" t="s">
        <v>2</v>
      </c>
      <c r="T9" s="20" t="s">
        <v>2</v>
      </c>
      <c r="U9" s="20" t="s">
        <v>2</v>
      </c>
      <c r="V9" s="123" t="s">
        <v>2</v>
      </c>
      <c r="W9" s="123"/>
      <c r="X9" s="123" t="s">
        <v>2</v>
      </c>
    </row>
    <row r="10" spans="1:24" ht="14.1" customHeight="1" x14ac:dyDescent="0.2">
      <c r="A10" s="18">
        <v>6</v>
      </c>
      <c r="B10" s="18"/>
      <c r="C10" s="3" t="s">
        <v>11</v>
      </c>
      <c r="D10" s="225" t="s">
        <v>3</v>
      </c>
      <c r="E10" s="136" t="str">
        <f t="shared" si="0"/>
        <v>–</v>
      </c>
      <c r="F10" s="31" t="s">
        <v>3</v>
      </c>
      <c r="G10" s="31" t="s">
        <v>3</v>
      </c>
      <c r="H10" s="31" t="s">
        <v>3</v>
      </c>
      <c r="I10" s="31" t="s">
        <v>3</v>
      </c>
      <c r="J10" s="31" t="s">
        <v>3</v>
      </c>
      <c r="K10" s="31" t="s">
        <v>3</v>
      </c>
      <c r="L10" s="31" t="s">
        <v>3</v>
      </c>
      <c r="M10" s="20" t="s">
        <v>3</v>
      </c>
      <c r="N10" s="20" t="s">
        <v>3</v>
      </c>
      <c r="O10" s="20" t="s">
        <v>2</v>
      </c>
      <c r="P10" s="20" t="s">
        <v>2</v>
      </c>
      <c r="Q10" s="20">
        <v>1</v>
      </c>
      <c r="R10" s="20" t="s">
        <v>2</v>
      </c>
      <c r="S10" s="20" t="s">
        <v>2</v>
      </c>
      <c r="T10" s="20" t="s">
        <v>2</v>
      </c>
      <c r="U10" s="20" t="s">
        <v>2</v>
      </c>
      <c r="V10" s="123" t="s">
        <v>2</v>
      </c>
      <c r="W10" s="123"/>
      <c r="X10" s="123" t="s">
        <v>2</v>
      </c>
    </row>
    <row r="11" spans="1:24" ht="14.25" x14ac:dyDescent="0.2">
      <c r="A11" s="18">
        <v>7</v>
      </c>
      <c r="B11" s="18"/>
      <c r="C11" s="21" t="s">
        <v>27</v>
      </c>
      <c r="D11" s="136">
        <f>IF(SUM(N11,O11,P11,Q11,R11)&gt;0,SUM(N11,O11,P11,Q11,R11),"–")</f>
        <v>3</v>
      </c>
      <c r="E11" s="136">
        <f t="shared" si="0"/>
        <v>2</v>
      </c>
      <c r="F11" s="20" t="s">
        <v>3</v>
      </c>
      <c r="G11" s="20" t="s">
        <v>3</v>
      </c>
      <c r="H11" s="20" t="s">
        <v>3</v>
      </c>
      <c r="I11" s="20" t="s">
        <v>3</v>
      </c>
      <c r="J11" s="20" t="s">
        <v>3</v>
      </c>
      <c r="K11" s="20" t="s">
        <v>3</v>
      </c>
      <c r="L11" s="20" t="s">
        <v>2</v>
      </c>
      <c r="M11" s="20" t="s">
        <v>2</v>
      </c>
      <c r="N11" s="20">
        <v>1</v>
      </c>
      <c r="O11" s="20" t="s">
        <v>2</v>
      </c>
      <c r="P11" s="20" t="s">
        <v>2</v>
      </c>
      <c r="Q11" s="20">
        <v>2</v>
      </c>
      <c r="R11" s="20" t="s">
        <v>2</v>
      </c>
      <c r="S11" s="20" t="s">
        <v>2</v>
      </c>
      <c r="T11" s="20">
        <v>2</v>
      </c>
      <c r="U11" s="20" t="s">
        <v>2</v>
      </c>
      <c r="V11" s="123" t="s">
        <v>2</v>
      </c>
      <c r="W11" s="146" t="s">
        <v>286</v>
      </c>
      <c r="X11" s="123">
        <v>1</v>
      </c>
    </row>
    <row r="12" spans="1:24" ht="14.1" customHeight="1" x14ac:dyDescent="0.2">
      <c r="A12" s="18">
        <v>8</v>
      </c>
      <c r="B12" s="18"/>
      <c r="C12" s="3" t="s">
        <v>10</v>
      </c>
      <c r="D12" s="225" t="s">
        <v>3</v>
      </c>
      <c r="E12" s="136">
        <f t="shared" si="0"/>
        <v>1</v>
      </c>
      <c r="F12" s="20" t="s">
        <v>3</v>
      </c>
      <c r="G12" s="20" t="s">
        <v>3</v>
      </c>
      <c r="H12" s="20" t="s">
        <v>3</v>
      </c>
      <c r="I12" s="20" t="s">
        <v>3</v>
      </c>
      <c r="J12" s="20" t="s">
        <v>3</v>
      </c>
      <c r="K12" s="20" t="s">
        <v>3</v>
      </c>
      <c r="L12" s="20" t="s">
        <v>3</v>
      </c>
      <c r="M12" s="20" t="s">
        <v>3</v>
      </c>
      <c r="N12" s="20" t="s">
        <v>3</v>
      </c>
      <c r="O12" s="20" t="s">
        <v>2</v>
      </c>
      <c r="P12" s="20" t="s">
        <v>2</v>
      </c>
      <c r="Q12" s="20" t="s">
        <v>2</v>
      </c>
      <c r="R12" s="20" t="s">
        <v>2</v>
      </c>
      <c r="S12" s="20" t="s">
        <v>2</v>
      </c>
      <c r="T12" s="20">
        <v>1</v>
      </c>
      <c r="U12" s="20" t="s">
        <v>2</v>
      </c>
      <c r="V12" s="123" t="s">
        <v>2</v>
      </c>
      <c r="W12" s="146" t="s">
        <v>286</v>
      </c>
      <c r="X12" s="123" t="s">
        <v>2</v>
      </c>
    </row>
    <row r="13" spans="1:24" ht="14.1" customHeight="1" x14ac:dyDescent="0.2">
      <c r="A13" s="18">
        <v>9</v>
      </c>
      <c r="B13" s="18"/>
      <c r="C13" s="3" t="s">
        <v>11</v>
      </c>
      <c r="D13" s="225" t="s">
        <v>3</v>
      </c>
      <c r="E13" s="136">
        <f t="shared" si="0"/>
        <v>1</v>
      </c>
      <c r="F13" s="20" t="s">
        <v>3</v>
      </c>
      <c r="G13" s="20" t="s">
        <v>3</v>
      </c>
      <c r="H13" s="20" t="s">
        <v>3</v>
      </c>
      <c r="I13" s="20" t="s">
        <v>3</v>
      </c>
      <c r="J13" s="20" t="s">
        <v>3</v>
      </c>
      <c r="K13" s="20" t="s">
        <v>3</v>
      </c>
      <c r="L13" s="20" t="s">
        <v>3</v>
      </c>
      <c r="M13" s="20" t="s">
        <v>3</v>
      </c>
      <c r="N13" s="20" t="s">
        <v>3</v>
      </c>
      <c r="O13" s="20" t="s">
        <v>2</v>
      </c>
      <c r="P13" s="20" t="s">
        <v>2</v>
      </c>
      <c r="Q13" s="20">
        <v>2</v>
      </c>
      <c r="R13" s="20" t="s">
        <v>2</v>
      </c>
      <c r="S13" s="20" t="s">
        <v>2</v>
      </c>
      <c r="T13" s="20">
        <v>1</v>
      </c>
      <c r="U13" s="20" t="s">
        <v>2</v>
      </c>
      <c r="V13" s="123" t="s">
        <v>2</v>
      </c>
      <c r="W13" s="123"/>
      <c r="X13" s="123">
        <v>1</v>
      </c>
    </row>
    <row r="14" spans="1:24" ht="14.1" customHeight="1" x14ac:dyDescent="0.2">
      <c r="A14" s="18">
        <v>10</v>
      </c>
      <c r="B14" s="18"/>
      <c r="C14" s="103" t="s">
        <v>114</v>
      </c>
      <c r="D14" s="225" t="s">
        <v>3</v>
      </c>
      <c r="E14" s="225" t="s">
        <v>3</v>
      </c>
      <c r="F14" s="20" t="s">
        <v>3</v>
      </c>
      <c r="G14" s="20" t="s">
        <v>3</v>
      </c>
      <c r="H14" s="20" t="s">
        <v>3</v>
      </c>
      <c r="I14" s="20" t="s">
        <v>3</v>
      </c>
      <c r="J14" s="20" t="s">
        <v>3</v>
      </c>
      <c r="K14" s="20" t="s">
        <v>3</v>
      </c>
      <c r="L14" s="20" t="s">
        <v>3</v>
      </c>
      <c r="M14" s="20" t="s">
        <v>3</v>
      </c>
      <c r="N14" s="20" t="s">
        <v>3</v>
      </c>
      <c r="O14" s="20" t="s">
        <v>3</v>
      </c>
      <c r="P14" s="20" t="s">
        <v>3</v>
      </c>
      <c r="Q14" s="20" t="s">
        <v>3</v>
      </c>
      <c r="R14" s="20" t="s">
        <v>3</v>
      </c>
      <c r="S14" s="20" t="s">
        <v>3</v>
      </c>
      <c r="T14" s="20" t="s">
        <v>2</v>
      </c>
      <c r="U14" s="20" t="s">
        <v>2</v>
      </c>
      <c r="V14" s="123" t="s">
        <v>2</v>
      </c>
      <c r="W14" s="123"/>
      <c r="X14" s="123">
        <v>2</v>
      </c>
    </row>
    <row r="15" spans="1:24" ht="14.1" customHeight="1" x14ac:dyDescent="0.2">
      <c r="A15" s="18">
        <v>11</v>
      </c>
      <c r="B15" s="18"/>
      <c r="C15" s="69" t="s">
        <v>10</v>
      </c>
      <c r="D15" s="225" t="s">
        <v>3</v>
      </c>
      <c r="E15" s="225" t="s">
        <v>3</v>
      </c>
      <c r="F15" s="20" t="s">
        <v>3</v>
      </c>
      <c r="G15" s="20" t="s">
        <v>3</v>
      </c>
      <c r="H15" s="20" t="s">
        <v>3</v>
      </c>
      <c r="I15" s="20" t="s">
        <v>3</v>
      </c>
      <c r="J15" s="20" t="s">
        <v>3</v>
      </c>
      <c r="K15" s="20" t="s">
        <v>3</v>
      </c>
      <c r="L15" s="20" t="s">
        <v>3</v>
      </c>
      <c r="M15" s="20" t="s">
        <v>3</v>
      </c>
      <c r="N15" s="20" t="s">
        <v>3</v>
      </c>
      <c r="O15" s="20" t="s">
        <v>3</v>
      </c>
      <c r="P15" s="20" t="s">
        <v>3</v>
      </c>
      <c r="Q15" s="20" t="s">
        <v>3</v>
      </c>
      <c r="R15" s="20" t="s">
        <v>3</v>
      </c>
      <c r="S15" s="20" t="s">
        <v>3</v>
      </c>
      <c r="T15" s="20" t="s">
        <v>2</v>
      </c>
      <c r="U15" s="20" t="s">
        <v>2</v>
      </c>
      <c r="V15" s="123" t="s">
        <v>2</v>
      </c>
      <c r="W15" s="123"/>
      <c r="X15" s="123">
        <v>1</v>
      </c>
    </row>
    <row r="16" spans="1:24" ht="14.1" customHeight="1" x14ac:dyDescent="0.2">
      <c r="A16" s="18">
        <v>12</v>
      </c>
      <c r="B16" s="18"/>
      <c r="C16" s="69" t="s">
        <v>11</v>
      </c>
      <c r="D16" s="225" t="s">
        <v>3</v>
      </c>
      <c r="E16" s="225" t="s">
        <v>3</v>
      </c>
      <c r="F16" s="20" t="s">
        <v>3</v>
      </c>
      <c r="G16" s="20" t="s">
        <v>3</v>
      </c>
      <c r="H16" s="20" t="s">
        <v>3</v>
      </c>
      <c r="I16" s="20" t="s">
        <v>3</v>
      </c>
      <c r="J16" s="20" t="s">
        <v>3</v>
      </c>
      <c r="K16" s="20" t="s">
        <v>3</v>
      </c>
      <c r="L16" s="20" t="s">
        <v>3</v>
      </c>
      <c r="M16" s="20" t="s">
        <v>3</v>
      </c>
      <c r="N16" s="20" t="s">
        <v>3</v>
      </c>
      <c r="O16" s="20" t="s">
        <v>3</v>
      </c>
      <c r="P16" s="20" t="s">
        <v>3</v>
      </c>
      <c r="Q16" s="20" t="s">
        <v>3</v>
      </c>
      <c r="R16" s="20" t="s">
        <v>3</v>
      </c>
      <c r="S16" s="20" t="s">
        <v>3</v>
      </c>
      <c r="T16" s="20" t="s">
        <v>2</v>
      </c>
      <c r="U16" s="20" t="s">
        <v>2</v>
      </c>
      <c r="V16" s="123" t="s">
        <v>2</v>
      </c>
      <c r="W16" s="123"/>
      <c r="X16" s="123">
        <v>1</v>
      </c>
    </row>
    <row r="17" spans="1:30" ht="24" customHeight="1" x14ac:dyDescent="0.2">
      <c r="A17" s="18">
        <v>13</v>
      </c>
      <c r="B17" s="18"/>
      <c r="C17" s="21" t="s">
        <v>28</v>
      </c>
      <c r="D17" s="136">
        <f>IF(SUM(N17,O17,P17,Q17,R17)&gt;0,SUM(N17,O17,P17,Q17,R17),"–")</f>
        <v>3</v>
      </c>
      <c r="E17" s="136">
        <f>IF(SUM(S17,T17,U17,V17,X17)&gt;0,SUM(S17,T17,U17,V17,X17),"–")</f>
        <v>9</v>
      </c>
      <c r="F17" s="20" t="s">
        <v>3</v>
      </c>
      <c r="G17" s="20" t="s">
        <v>3</v>
      </c>
      <c r="H17" s="20" t="s">
        <v>3</v>
      </c>
      <c r="I17" s="20" t="s">
        <v>3</v>
      </c>
      <c r="J17" s="20" t="s">
        <v>3</v>
      </c>
      <c r="K17" s="20" t="s">
        <v>3</v>
      </c>
      <c r="L17" s="20" t="s">
        <v>2</v>
      </c>
      <c r="M17" s="20" t="s">
        <v>2</v>
      </c>
      <c r="N17" s="20" t="s">
        <v>2</v>
      </c>
      <c r="O17" s="20" t="s">
        <v>2</v>
      </c>
      <c r="P17" s="20">
        <v>1</v>
      </c>
      <c r="Q17" s="20">
        <v>2</v>
      </c>
      <c r="R17" s="20" t="s">
        <v>2</v>
      </c>
      <c r="S17" s="20">
        <v>1</v>
      </c>
      <c r="T17" s="20">
        <v>6</v>
      </c>
      <c r="U17" s="20">
        <v>1</v>
      </c>
      <c r="V17" s="123" t="s">
        <v>2</v>
      </c>
      <c r="W17" s="123"/>
      <c r="X17" s="123">
        <v>1</v>
      </c>
    </row>
    <row r="18" spans="1:30" ht="14.1" customHeight="1" x14ac:dyDescent="0.2">
      <c r="A18" s="18">
        <v>14</v>
      </c>
      <c r="B18" s="18"/>
      <c r="C18" s="3" t="s">
        <v>10</v>
      </c>
      <c r="D18" s="225" t="s">
        <v>3</v>
      </c>
      <c r="E18" s="136">
        <f t="shared" ref="E18:E30" si="1">IF(SUM(S18,T18,U18,V18,X18)&gt;0,SUM(S18,T18,U18,V18,X18),"–")</f>
        <v>3</v>
      </c>
      <c r="F18" s="20" t="s">
        <v>3</v>
      </c>
      <c r="G18" s="20" t="s">
        <v>3</v>
      </c>
      <c r="H18" s="20" t="s">
        <v>3</v>
      </c>
      <c r="I18" s="20" t="s">
        <v>3</v>
      </c>
      <c r="J18" s="20" t="s">
        <v>3</v>
      </c>
      <c r="K18" s="20" t="s">
        <v>3</v>
      </c>
      <c r="L18" s="20" t="s">
        <v>3</v>
      </c>
      <c r="M18" s="20" t="s">
        <v>3</v>
      </c>
      <c r="N18" s="20" t="s">
        <v>3</v>
      </c>
      <c r="O18" s="20" t="s">
        <v>2</v>
      </c>
      <c r="P18" s="20" t="s">
        <v>2</v>
      </c>
      <c r="Q18" s="20" t="s">
        <v>2</v>
      </c>
      <c r="R18" s="20" t="s">
        <v>2</v>
      </c>
      <c r="S18" s="20" t="s">
        <v>2</v>
      </c>
      <c r="T18" s="20">
        <v>3</v>
      </c>
      <c r="U18" s="20" t="s">
        <v>2</v>
      </c>
      <c r="V18" s="123" t="s">
        <v>2</v>
      </c>
      <c r="W18" s="123"/>
      <c r="X18" s="123" t="s">
        <v>2</v>
      </c>
    </row>
    <row r="19" spans="1:30" ht="14.1" customHeight="1" x14ac:dyDescent="0.2">
      <c r="A19" s="18">
        <v>15</v>
      </c>
      <c r="B19" s="18"/>
      <c r="C19" s="3" t="s">
        <v>11</v>
      </c>
      <c r="D19" s="225" t="s">
        <v>3</v>
      </c>
      <c r="E19" s="136">
        <f t="shared" si="1"/>
        <v>6</v>
      </c>
      <c r="F19" s="20" t="s">
        <v>3</v>
      </c>
      <c r="G19" s="20" t="s">
        <v>3</v>
      </c>
      <c r="H19" s="20" t="s">
        <v>3</v>
      </c>
      <c r="I19" s="20" t="s">
        <v>3</v>
      </c>
      <c r="J19" s="20" t="s">
        <v>3</v>
      </c>
      <c r="K19" s="20" t="s">
        <v>3</v>
      </c>
      <c r="L19" s="20" t="s">
        <v>3</v>
      </c>
      <c r="M19" s="20" t="s">
        <v>3</v>
      </c>
      <c r="N19" s="20" t="s">
        <v>3</v>
      </c>
      <c r="O19" s="20" t="s">
        <v>2</v>
      </c>
      <c r="P19" s="20">
        <v>1</v>
      </c>
      <c r="Q19" s="20">
        <v>2</v>
      </c>
      <c r="R19" s="20" t="s">
        <v>2</v>
      </c>
      <c r="S19" s="20">
        <v>1</v>
      </c>
      <c r="T19" s="20">
        <v>3</v>
      </c>
      <c r="U19" s="20">
        <v>1</v>
      </c>
      <c r="V19" s="123" t="s">
        <v>2</v>
      </c>
      <c r="W19" s="123"/>
      <c r="X19" s="123">
        <v>1</v>
      </c>
    </row>
    <row r="20" spans="1:30" ht="14.1" customHeight="1" x14ac:dyDescent="0.2">
      <c r="A20" s="18">
        <v>16</v>
      </c>
      <c r="B20" s="18"/>
      <c r="C20" s="21" t="s">
        <v>14</v>
      </c>
      <c r="D20" s="136">
        <f>IF(SUM(N20,O20,P20,Q20,R20)&gt;0,SUM(N20,O20,P20,Q20,R20),"–")</f>
        <v>32</v>
      </c>
      <c r="E20" s="136">
        <f t="shared" si="1"/>
        <v>15</v>
      </c>
      <c r="F20" s="31">
        <v>13</v>
      </c>
      <c r="G20" s="31">
        <v>6</v>
      </c>
      <c r="H20" s="31">
        <v>8</v>
      </c>
      <c r="I20" s="31">
        <v>8</v>
      </c>
      <c r="J20" s="31">
        <v>2</v>
      </c>
      <c r="K20" s="31">
        <v>3</v>
      </c>
      <c r="L20" s="31">
        <v>7</v>
      </c>
      <c r="M20" s="31">
        <v>8</v>
      </c>
      <c r="N20" s="31">
        <v>6</v>
      </c>
      <c r="O20" s="31">
        <v>8</v>
      </c>
      <c r="P20" s="31">
        <v>4</v>
      </c>
      <c r="Q20" s="31">
        <v>12</v>
      </c>
      <c r="R20" s="20">
        <v>2</v>
      </c>
      <c r="S20" s="20">
        <v>2</v>
      </c>
      <c r="T20" s="20">
        <v>2</v>
      </c>
      <c r="U20" s="20">
        <v>5</v>
      </c>
      <c r="V20" s="123">
        <v>1</v>
      </c>
      <c r="W20" s="146" t="s">
        <v>286</v>
      </c>
      <c r="X20" s="123">
        <v>5</v>
      </c>
    </row>
    <row r="21" spans="1:30" ht="14.1" customHeight="1" x14ac:dyDescent="0.2">
      <c r="A21" s="18">
        <v>17</v>
      </c>
      <c r="B21" s="18"/>
      <c r="C21" s="3" t="s">
        <v>10</v>
      </c>
      <c r="D21" s="225" t="s">
        <v>3</v>
      </c>
      <c r="E21" s="136">
        <f t="shared" si="1"/>
        <v>9</v>
      </c>
      <c r="F21" s="31" t="s">
        <v>3</v>
      </c>
      <c r="G21" s="31" t="s">
        <v>3</v>
      </c>
      <c r="H21" s="31" t="s">
        <v>3</v>
      </c>
      <c r="I21" s="31" t="s">
        <v>3</v>
      </c>
      <c r="J21" s="31" t="s">
        <v>3</v>
      </c>
      <c r="K21" s="31" t="s">
        <v>3</v>
      </c>
      <c r="L21" s="31" t="s">
        <v>3</v>
      </c>
      <c r="M21" s="31" t="s">
        <v>3</v>
      </c>
      <c r="N21" s="31" t="s">
        <v>3</v>
      </c>
      <c r="O21" s="31">
        <v>5</v>
      </c>
      <c r="P21" s="31">
        <v>1</v>
      </c>
      <c r="Q21" s="31">
        <v>6</v>
      </c>
      <c r="R21" s="20">
        <v>1</v>
      </c>
      <c r="S21" s="20">
        <v>1</v>
      </c>
      <c r="T21" s="20">
        <v>1</v>
      </c>
      <c r="U21" s="20">
        <v>2</v>
      </c>
      <c r="V21" s="123">
        <v>1</v>
      </c>
      <c r="W21" s="146" t="s">
        <v>286</v>
      </c>
      <c r="X21" s="123">
        <v>4</v>
      </c>
    </row>
    <row r="22" spans="1:30" ht="14.1" customHeight="1" x14ac:dyDescent="0.2">
      <c r="A22" s="18">
        <v>18</v>
      </c>
      <c r="B22" s="18"/>
      <c r="C22" s="3" t="s">
        <v>11</v>
      </c>
      <c r="D22" s="225" t="s">
        <v>3</v>
      </c>
      <c r="E22" s="136">
        <f t="shared" si="1"/>
        <v>6</v>
      </c>
      <c r="F22" s="31" t="s">
        <v>3</v>
      </c>
      <c r="G22" s="31" t="s">
        <v>3</v>
      </c>
      <c r="H22" s="31" t="s">
        <v>3</v>
      </c>
      <c r="I22" s="31" t="s">
        <v>3</v>
      </c>
      <c r="J22" s="31" t="s">
        <v>3</v>
      </c>
      <c r="K22" s="31" t="s">
        <v>3</v>
      </c>
      <c r="L22" s="31" t="s">
        <v>3</v>
      </c>
      <c r="M22" s="31" t="s">
        <v>3</v>
      </c>
      <c r="N22" s="31" t="s">
        <v>3</v>
      </c>
      <c r="O22" s="31">
        <v>2</v>
      </c>
      <c r="P22" s="31">
        <v>3</v>
      </c>
      <c r="Q22" s="31">
        <v>6</v>
      </c>
      <c r="R22" s="20">
        <v>1</v>
      </c>
      <c r="S22" s="20">
        <v>1</v>
      </c>
      <c r="T22" s="20">
        <v>1</v>
      </c>
      <c r="U22" s="20">
        <v>3</v>
      </c>
      <c r="V22" s="123" t="s">
        <v>2</v>
      </c>
      <c r="W22" s="123"/>
      <c r="X22" s="123">
        <v>1</v>
      </c>
    </row>
    <row r="23" spans="1:30" ht="14.1" customHeight="1" x14ac:dyDescent="0.2">
      <c r="A23" s="18">
        <v>19</v>
      </c>
      <c r="B23" s="18"/>
      <c r="C23" s="3" t="s">
        <v>49</v>
      </c>
      <c r="D23" s="225" t="s">
        <v>3</v>
      </c>
      <c r="E23" s="136" t="str">
        <f t="shared" si="1"/>
        <v>–</v>
      </c>
      <c r="F23" s="31" t="s">
        <v>3</v>
      </c>
      <c r="G23" s="31" t="s">
        <v>3</v>
      </c>
      <c r="H23" s="31" t="s">
        <v>3</v>
      </c>
      <c r="I23" s="31" t="s">
        <v>3</v>
      </c>
      <c r="J23" s="31" t="s">
        <v>3</v>
      </c>
      <c r="K23" s="31" t="s">
        <v>3</v>
      </c>
      <c r="L23" s="31" t="s">
        <v>3</v>
      </c>
      <c r="M23" s="31" t="s">
        <v>3</v>
      </c>
      <c r="N23" s="31" t="s">
        <v>3</v>
      </c>
      <c r="O23" s="31">
        <v>1</v>
      </c>
      <c r="P23" s="20" t="s">
        <v>2</v>
      </c>
      <c r="Q23" s="20" t="s">
        <v>2</v>
      </c>
      <c r="R23" s="20" t="s">
        <v>2</v>
      </c>
      <c r="S23" s="20" t="s">
        <v>2</v>
      </c>
      <c r="T23" s="20" t="s">
        <v>2</v>
      </c>
      <c r="U23" s="20" t="s">
        <v>2</v>
      </c>
      <c r="V23" s="123" t="s">
        <v>2</v>
      </c>
      <c r="W23" s="123"/>
      <c r="X23" s="123" t="s">
        <v>2</v>
      </c>
    </row>
    <row r="24" spans="1:30" s="17" customFormat="1" ht="34.5" customHeight="1" x14ac:dyDescent="0.2">
      <c r="A24" s="18">
        <v>20</v>
      </c>
      <c r="B24" s="56"/>
      <c r="C24" s="19" t="s">
        <v>285</v>
      </c>
      <c r="D24" s="178">
        <f>IF(SUM(N24,O24,P24,Q24,R24)&gt;0,SUM(N24,O24,P24,Q24,R24),"–")</f>
        <v>59</v>
      </c>
      <c r="E24" s="178">
        <f t="shared" si="1"/>
        <v>44</v>
      </c>
      <c r="F24" s="58">
        <f t="shared" ref="F24:S24" si="2">IF(SUM(F5,F8,F11,F17,F20)&gt;0,SUM(F5,F8,F11,F17,F20),"–")</f>
        <v>14</v>
      </c>
      <c r="G24" s="58">
        <f t="shared" si="2"/>
        <v>20</v>
      </c>
      <c r="H24" s="58">
        <f t="shared" si="2"/>
        <v>16</v>
      </c>
      <c r="I24" s="58">
        <f t="shared" si="2"/>
        <v>18</v>
      </c>
      <c r="J24" s="58">
        <f t="shared" si="2"/>
        <v>10</v>
      </c>
      <c r="K24" s="58">
        <f t="shared" si="2"/>
        <v>17</v>
      </c>
      <c r="L24" s="58">
        <f t="shared" si="2"/>
        <v>34</v>
      </c>
      <c r="M24" s="58">
        <f t="shared" si="2"/>
        <v>28</v>
      </c>
      <c r="N24" s="58">
        <f t="shared" si="2"/>
        <v>11</v>
      </c>
      <c r="O24" s="58">
        <f t="shared" si="2"/>
        <v>14</v>
      </c>
      <c r="P24" s="58">
        <f t="shared" si="2"/>
        <v>10</v>
      </c>
      <c r="Q24" s="58">
        <f t="shared" si="2"/>
        <v>22</v>
      </c>
      <c r="R24" s="58">
        <f t="shared" si="2"/>
        <v>2</v>
      </c>
      <c r="S24" s="58">
        <f t="shared" si="2"/>
        <v>4</v>
      </c>
      <c r="T24" s="58">
        <f t="shared" ref="T24:X26" si="3">IF(SUM(T5,T8,T11,T14,T17,T20)&gt;0,SUM(T5,T8,T11,T14,T17,T20),"–")</f>
        <v>10</v>
      </c>
      <c r="U24" s="58">
        <f t="shared" si="3"/>
        <v>9</v>
      </c>
      <c r="V24" s="122">
        <f t="shared" si="3"/>
        <v>7</v>
      </c>
      <c r="W24" s="122"/>
      <c r="X24" s="122">
        <f t="shared" si="3"/>
        <v>14</v>
      </c>
    </row>
    <row r="25" spans="1:30" s="17" customFormat="1" ht="14.1" customHeight="1" x14ac:dyDescent="0.2">
      <c r="A25" s="18">
        <v>21</v>
      </c>
      <c r="B25" s="56"/>
      <c r="C25" s="60" t="s">
        <v>44</v>
      </c>
      <c r="D25" s="225" t="s">
        <v>3</v>
      </c>
      <c r="E25" s="136">
        <f t="shared" si="1"/>
        <v>28</v>
      </c>
      <c r="F25" s="20" t="s">
        <v>3</v>
      </c>
      <c r="G25" s="20" t="s">
        <v>3</v>
      </c>
      <c r="H25" s="20" t="s">
        <v>3</v>
      </c>
      <c r="I25" s="20" t="s">
        <v>3</v>
      </c>
      <c r="J25" s="20" t="s">
        <v>3</v>
      </c>
      <c r="K25" s="20" t="s">
        <v>3</v>
      </c>
      <c r="L25" s="20" t="s">
        <v>3</v>
      </c>
      <c r="M25" s="20" t="s">
        <v>3</v>
      </c>
      <c r="N25" s="20" t="s">
        <v>3</v>
      </c>
      <c r="O25" s="20">
        <f t="shared" ref="O25:S26" si="4">IF(SUM(O6,O9,O12,O18,O21)&gt;0,SUM(O6,O9,O12,O18,O21),"–")</f>
        <v>11</v>
      </c>
      <c r="P25" s="20">
        <f t="shared" si="4"/>
        <v>3</v>
      </c>
      <c r="Q25" s="20">
        <f t="shared" si="4"/>
        <v>8</v>
      </c>
      <c r="R25" s="20">
        <f t="shared" si="4"/>
        <v>1</v>
      </c>
      <c r="S25" s="20">
        <f t="shared" si="4"/>
        <v>2</v>
      </c>
      <c r="T25" s="20">
        <f t="shared" si="3"/>
        <v>5</v>
      </c>
      <c r="U25" s="20">
        <f t="shared" si="3"/>
        <v>5</v>
      </c>
      <c r="V25" s="123">
        <f t="shared" si="3"/>
        <v>7</v>
      </c>
      <c r="W25" s="123"/>
      <c r="X25" s="123">
        <f t="shared" ref="X25" si="5">IF(SUM(X6,X9,X12,X15,X18,X21)&gt;0,SUM(X6,X9,X12,X15,X18,X21),"–")</f>
        <v>9</v>
      </c>
    </row>
    <row r="26" spans="1:30" s="17" customFormat="1" ht="14.1" customHeight="1" x14ac:dyDescent="0.2">
      <c r="A26" s="18">
        <v>22</v>
      </c>
      <c r="B26" s="56"/>
      <c r="C26" s="60" t="s">
        <v>45</v>
      </c>
      <c r="D26" s="225" t="s">
        <v>3</v>
      </c>
      <c r="E26" s="136">
        <f t="shared" si="1"/>
        <v>16</v>
      </c>
      <c r="F26" s="20" t="s">
        <v>3</v>
      </c>
      <c r="G26" s="20" t="s">
        <v>3</v>
      </c>
      <c r="H26" s="20" t="s">
        <v>3</v>
      </c>
      <c r="I26" s="20" t="s">
        <v>3</v>
      </c>
      <c r="J26" s="20" t="s">
        <v>3</v>
      </c>
      <c r="K26" s="20" t="s">
        <v>3</v>
      </c>
      <c r="L26" s="20" t="s">
        <v>3</v>
      </c>
      <c r="M26" s="20" t="s">
        <v>3</v>
      </c>
      <c r="N26" s="20" t="s">
        <v>3</v>
      </c>
      <c r="O26" s="20">
        <f t="shared" si="4"/>
        <v>2</v>
      </c>
      <c r="P26" s="20">
        <f t="shared" si="4"/>
        <v>7</v>
      </c>
      <c r="Q26" s="20">
        <f t="shared" si="4"/>
        <v>14</v>
      </c>
      <c r="R26" s="20">
        <f t="shared" si="4"/>
        <v>1</v>
      </c>
      <c r="S26" s="20">
        <f t="shared" si="4"/>
        <v>2</v>
      </c>
      <c r="T26" s="20">
        <f t="shared" si="3"/>
        <v>5</v>
      </c>
      <c r="U26" s="20">
        <f t="shared" si="3"/>
        <v>4</v>
      </c>
      <c r="V26" s="123" t="str">
        <f t="shared" si="3"/>
        <v>–</v>
      </c>
      <c r="W26" s="123"/>
      <c r="X26" s="123">
        <f t="shared" ref="X26" si="6">IF(SUM(X7,X10,X13,X16,X19,X22)&gt;0,SUM(X7,X10,X13,X16,X19,X22),"–")</f>
        <v>5</v>
      </c>
    </row>
    <row r="27" spans="1:30" s="17" customFormat="1" ht="14.1" customHeight="1" x14ac:dyDescent="0.2">
      <c r="A27" s="18">
        <v>23</v>
      </c>
      <c r="B27" s="56"/>
      <c r="C27" s="60" t="s">
        <v>52</v>
      </c>
      <c r="D27" s="225" t="s">
        <v>3</v>
      </c>
      <c r="E27" s="136" t="str">
        <f t="shared" si="1"/>
        <v>–</v>
      </c>
      <c r="F27" s="20" t="s">
        <v>3</v>
      </c>
      <c r="G27" s="20" t="s">
        <v>3</v>
      </c>
      <c r="H27" s="20" t="s">
        <v>3</v>
      </c>
      <c r="I27" s="20" t="s">
        <v>3</v>
      </c>
      <c r="J27" s="20" t="s">
        <v>3</v>
      </c>
      <c r="K27" s="20" t="s">
        <v>3</v>
      </c>
      <c r="L27" s="20" t="s">
        <v>3</v>
      </c>
      <c r="M27" s="20" t="s">
        <v>3</v>
      </c>
      <c r="N27" s="20" t="s">
        <v>3</v>
      </c>
      <c r="O27" s="20">
        <v>1</v>
      </c>
      <c r="P27" s="123" t="s">
        <v>2</v>
      </c>
      <c r="Q27" s="123" t="s">
        <v>2</v>
      </c>
      <c r="R27" s="123" t="s">
        <v>2</v>
      </c>
      <c r="S27" s="123" t="s">
        <v>2</v>
      </c>
      <c r="T27" s="123" t="s">
        <v>2</v>
      </c>
      <c r="U27" s="123" t="s">
        <v>2</v>
      </c>
      <c r="V27" s="123" t="s">
        <v>2</v>
      </c>
      <c r="W27" s="123"/>
      <c r="X27" s="123" t="s">
        <v>2</v>
      </c>
    </row>
    <row r="28" spans="1:30" ht="41.25" customHeight="1" x14ac:dyDescent="0.2">
      <c r="A28" s="18">
        <v>24</v>
      </c>
      <c r="B28" s="18"/>
      <c r="C28" s="62" t="s">
        <v>287</v>
      </c>
      <c r="D28" s="178" t="str">
        <f>IF(SUM(N28,O28,P28,Q28,R28)&gt;0,SUM(N28,O28,P28,Q28,R28),"–")</f>
        <v>–</v>
      </c>
      <c r="E28" s="178">
        <f t="shared" si="1"/>
        <v>1</v>
      </c>
      <c r="F28" s="122" t="s">
        <v>2</v>
      </c>
      <c r="G28" s="122" t="s">
        <v>2</v>
      </c>
      <c r="H28" s="122" t="s">
        <v>2</v>
      </c>
      <c r="I28" s="122" t="s">
        <v>2</v>
      </c>
      <c r="J28" s="122" t="s">
        <v>2</v>
      </c>
      <c r="K28" s="122" t="s">
        <v>2</v>
      </c>
      <c r="L28" s="122" t="s">
        <v>2</v>
      </c>
      <c r="M28" s="122" t="s">
        <v>2</v>
      </c>
      <c r="N28" s="122" t="s">
        <v>2</v>
      </c>
      <c r="O28" s="122" t="s">
        <v>2</v>
      </c>
      <c r="P28" s="122" t="s">
        <v>2</v>
      </c>
      <c r="Q28" s="122" t="s">
        <v>2</v>
      </c>
      <c r="R28" s="122" t="s">
        <v>2</v>
      </c>
      <c r="S28" s="122">
        <v>1</v>
      </c>
      <c r="T28" s="122" t="s">
        <v>2</v>
      </c>
      <c r="U28" s="122" t="s">
        <v>2</v>
      </c>
      <c r="V28" s="122" t="s">
        <v>2</v>
      </c>
      <c r="W28" s="122"/>
      <c r="X28" s="122" t="s">
        <v>2</v>
      </c>
    </row>
    <row r="29" spans="1:30" s="61" customFormat="1" ht="14.1" customHeight="1" x14ac:dyDescent="0.2">
      <c r="A29" s="18">
        <v>25</v>
      </c>
      <c r="B29" s="63"/>
      <c r="C29" s="62" t="s">
        <v>44</v>
      </c>
      <c r="D29" s="225" t="s">
        <v>3</v>
      </c>
      <c r="E29" s="136">
        <f t="shared" si="1"/>
        <v>1</v>
      </c>
      <c r="F29" s="123" t="s">
        <v>3</v>
      </c>
      <c r="G29" s="123" t="s">
        <v>3</v>
      </c>
      <c r="H29" s="123" t="s">
        <v>3</v>
      </c>
      <c r="I29" s="123" t="s">
        <v>3</v>
      </c>
      <c r="J29" s="123" t="s">
        <v>3</v>
      </c>
      <c r="K29" s="123" t="s">
        <v>3</v>
      </c>
      <c r="L29" s="123" t="s">
        <v>3</v>
      </c>
      <c r="M29" s="123" t="s">
        <v>3</v>
      </c>
      <c r="N29" s="123" t="s">
        <v>3</v>
      </c>
      <c r="O29" s="123" t="s">
        <v>2</v>
      </c>
      <c r="P29" s="123" t="s">
        <v>2</v>
      </c>
      <c r="Q29" s="123" t="s">
        <v>2</v>
      </c>
      <c r="R29" s="123" t="s">
        <v>2</v>
      </c>
      <c r="S29" s="123">
        <v>1</v>
      </c>
      <c r="T29" s="123" t="s">
        <v>2</v>
      </c>
      <c r="U29" s="123" t="s">
        <v>2</v>
      </c>
      <c r="V29" s="123" t="s">
        <v>2</v>
      </c>
      <c r="W29" s="123"/>
      <c r="X29" s="123" t="s">
        <v>2</v>
      </c>
    </row>
    <row r="30" spans="1:30" s="61" customFormat="1" ht="14.1" customHeight="1" x14ac:dyDescent="0.2">
      <c r="A30" s="18">
        <v>26</v>
      </c>
      <c r="B30" s="63"/>
      <c r="C30" s="62" t="s">
        <v>45</v>
      </c>
      <c r="D30" s="225" t="s">
        <v>3</v>
      </c>
      <c r="E30" s="136" t="str">
        <f t="shared" si="1"/>
        <v>–</v>
      </c>
      <c r="F30" s="123" t="s">
        <v>3</v>
      </c>
      <c r="G30" s="123" t="s">
        <v>3</v>
      </c>
      <c r="H30" s="123" t="s">
        <v>3</v>
      </c>
      <c r="I30" s="123" t="s">
        <v>3</v>
      </c>
      <c r="J30" s="123" t="s">
        <v>3</v>
      </c>
      <c r="K30" s="123" t="s">
        <v>3</v>
      </c>
      <c r="L30" s="123" t="s">
        <v>3</v>
      </c>
      <c r="M30" s="123" t="s">
        <v>3</v>
      </c>
      <c r="N30" s="123" t="s">
        <v>3</v>
      </c>
      <c r="O30" s="123" t="s">
        <v>2</v>
      </c>
      <c r="P30" s="123" t="s">
        <v>2</v>
      </c>
      <c r="Q30" s="123" t="s">
        <v>2</v>
      </c>
      <c r="R30" s="123" t="s">
        <v>2</v>
      </c>
      <c r="S30" s="123" t="s">
        <v>2</v>
      </c>
      <c r="T30" s="123" t="s">
        <v>2</v>
      </c>
      <c r="U30" s="123" t="s">
        <v>2</v>
      </c>
      <c r="V30" s="123" t="s">
        <v>2</v>
      </c>
      <c r="W30" s="123"/>
      <c r="X30" s="123" t="s">
        <v>2</v>
      </c>
    </row>
    <row r="31" spans="1:30" ht="12.75" customHeight="1" x14ac:dyDescent="0.2">
      <c r="A31" s="24"/>
      <c r="B31" s="24"/>
      <c r="C31" s="40"/>
      <c r="D31" s="148"/>
      <c r="E31" s="148"/>
      <c r="F31" s="40"/>
      <c r="G31" s="40"/>
      <c r="H31" s="40"/>
      <c r="I31" s="40"/>
      <c r="J31" s="40"/>
      <c r="K31" s="40"/>
      <c r="L31" s="40"/>
      <c r="M31" s="40"/>
      <c r="N31" s="40"/>
      <c r="O31" s="40"/>
      <c r="P31" s="40"/>
      <c r="Q31" s="40"/>
      <c r="R31" s="40"/>
      <c r="S31" s="40"/>
      <c r="T31" s="40"/>
      <c r="U31" s="40"/>
      <c r="V31" s="148"/>
      <c r="W31" s="148"/>
      <c r="X31" s="148"/>
      <c r="Y31" s="4"/>
      <c r="Z31" s="4"/>
      <c r="AA31" s="4"/>
      <c r="AB31" s="4"/>
      <c r="AC31" s="4"/>
      <c r="AD31" s="4"/>
    </row>
    <row r="32" spans="1:30" s="4" customFormat="1" ht="12.75" customHeight="1" x14ac:dyDescent="0.2">
      <c r="B32" s="14"/>
      <c r="C32" s="4" t="s">
        <v>298</v>
      </c>
      <c r="D32" s="112"/>
      <c r="E32" s="112"/>
      <c r="V32" s="112"/>
      <c r="W32" s="112"/>
      <c r="X32" s="112"/>
      <c r="Y32" s="12"/>
      <c r="Z32" s="12"/>
      <c r="AA32" s="12"/>
      <c r="AB32" s="12"/>
      <c r="AC32" s="12"/>
      <c r="AD32" s="12"/>
    </row>
    <row r="33" spans="1:30" s="4" customFormat="1" ht="12.75" customHeight="1" x14ac:dyDescent="0.2">
      <c r="B33" s="14"/>
      <c r="C33" s="21" t="s">
        <v>301</v>
      </c>
      <c r="D33" s="112"/>
      <c r="E33" s="112"/>
      <c r="V33" s="112"/>
      <c r="W33" s="112"/>
      <c r="X33" s="112"/>
      <c r="Y33" s="12"/>
      <c r="Z33" s="12"/>
      <c r="AA33" s="12"/>
      <c r="AB33" s="12"/>
      <c r="AC33" s="12"/>
      <c r="AD33" s="12"/>
    </row>
    <row r="34" spans="1:30" ht="12.75" customHeight="1" x14ac:dyDescent="0.2">
      <c r="C34" s="14" t="s">
        <v>260</v>
      </c>
    </row>
    <row r="35" spans="1:30" ht="12.75" customHeight="1" x14ac:dyDescent="0.2">
      <c r="C35" s="21" t="s">
        <v>302</v>
      </c>
    </row>
    <row r="36" spans="1:30" ht="12.75" customHeight="1" x14ac:dyDescent="0.2">
      <c r="A36" s="18"/>
    </row>
    <row r="37" spans="1:30" x14ac:dyDescent="0.2">
      <c r="C37" s="4"/>
    </row>
    <row r="38" spans="1:30" x14ac:dyDescent="0.2">
      <c r="C38" s="14"/>
    </row>
  </sheetData>
  <customSheetViews>
    <customSheetView guid="{EA424B0A-06A3-4874-B080-734BBB58792A}" showPageBreaks="1" showGridLines="0" printArea="1" hiddenColumns="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hiddenColumns="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7" orientation="portrait"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EBF16-A2D1-4D2B-AFBD-75393E3DCDA0}">
  <dimension ref="A1:X16"/>
  <sheetViews>
    <sheetView showGridLines="0" zoomScaleNormal="100" zoomScaleSheetLayoutView="100" workbookViewId="0">
      <pane xSplit="4" ySplit="3" topLeftCell="E4" activePane="bottomRight" state="frozen"/>
      <selection pane="topRight"/>
      <selection pane="bottomLeft"/>
      <selection pane="bottomRight"/>
    </sheetView>
  </sheetViews>
  <sheetFormatPr defaultColWidth="9.140625" defaultRowHeight="12.75" outlineLevelCol="1" x14ac:dyDescent="0.2"/>
  <cols>
    <col min="1" max="1" width="2.85546875" style="12" customWidth="1"/>
    <col min="2" max="2" width="0.85546875" style="12" customWidth="1"/>
    <col min="3" max="3" width="41.7109375" style="12" customWidth="1"/>
    <col min="4" max="5" width="6.7109375" style="112" customWidth="1"/>
    <col min="6" max="16" width="4.7109375" style="4" hidden="1" customWidth="1" outlineLevel="1"/>
    <col min="17" max="17" width="4.7109375" style="4" customWidth="1" collapsed="1"/>
    <col min="18" max="21" width="4.7109375" style="4" customWidth="1"/>
    <col min="22" max="22" width="4.7109375" style="112" customWidth="1"/>
    <col min="23" max="23" width="1.5703125" style="112" hidden="1" customWidth="1"/>
    <col min="24" max="24" width="4.7109375" style="112" customWidth="1"/>
    <col min="25" max="16384" width="9.140625" style="12"/>
  </cols>
  <sheetData>
    <row r="1" spans="1:24" ht="14.25" customHeight="1" x14ac:dyDescent="0.2">
      <c r="A1" s="17" t="s">
        <v>251</v>
      </c>
      <c r="K1" s="17"/>
    </row>
    <row r="2" spans="1:24" ht="14.25" customHeight="1" x14ac:dyDescent="0.2">
      <c r="A2" s="16" t="s">
        <v>278</v>
      </c>
      <c r="K2" s="16"/>
    </row>
    <row r="3" spans="1:24" ht="24" customHeight="1" x14ac:dyDescent="0.2">
      <c r="A3" s="244"/>
      <c r="B3" s="244"/>
      <c r="C3" s="244"/>
      <c r="D3" s="185" t="s">
        <v>327</v>
      </c>
      <c r="E3" s="185" t="s">
        <v>328</v>
      </c>
      <c r="F3" s="130">
        <v>2000</v>
      </c>
      <c r="G3" s="130">
        <v>2001</v>
      </c>
      <c r="H3" s="130">
        <v>2002</v>
      </c>
      <c r="I3" s="130">
        <v>2003</v>
      </c>
      <c r="J3" s="130">
        <v>2004</v>
      </c>
      <c r="K3" s="130">
        <v>2005</v>
      </c>
      <c r="L3" s="130">
        <v>2006</v>
      </c>
      <c r="M3" s="130">
        <v>2007</v>
      </c>
      <c r="N3" s="130">
        <v>2008</v>
      </c>
      <c r="O3" s="130">
        <v>2009</v>
      </c>
      <c r="P3" s="130">
        <v>2010</v>
      </c>
      <c r="Q3" s="130">
        <v>2011</v>
      </c>
      <c r="R3" s="130">
        <v>2012</v>
      </c>
      <c r="S3" s="130">
        <v>2013</v>
      </c>
      <c r="T3" s="130">
        <v>2014</v>
      </c>
      <c r="U3" s="130">
        <v>2015</v>
      </c>
      <c r="V3" s="143">
        <v>2016</v>
      </c>
      <c r="W3" s="143"/>
      <c r="X3" s="143">
        <v>2017</v>
      </c>
    </row>
    <row r="4" spans="1:24" ht="22.5" x14ac:dyDescent="0.2">
      <c r="A4" s="22"/>
      <c r="B4" s="18"/>
      <c r="C4" s="19" t="s">
        <v>63</v>
      </c>
      <c r="D4" s="168"/>
      <c r="E4" s="28"/>
      <c r="F4" s="23"/>
      <c r="G4" s="23"/>
      <c r="H4" s="23"/>
      <c r="I4" s="23"/>
      <c r="J4" s="23"/>
      <c r="K4" s="23"/>
      <c r="L4" s="23"/>
      <c r="M4" s="23"/>
      <c r="N4" s="23"/>
      <c r="O4" s="23"/>
      <c r="P4" s="23"/>
      <c r="Q4" s="23"/>
      <c r="R4" s="23"/>
      <c r="S4" s="23"/>
      <c r="T4" s="23"/>
    </row>
    <row r="5" spans="1:24" ht="24" customHeight="1" x14ac:dyDescent="0.2">
      <c r="A5" s="18">
        <v>1</v>
      </c>
      <c r="B5" s="18"/>
      <c r="C5" s="21" t="s">
        <v>17</v>
      </c>
      <c r="D5" s="136" t="str">
        <f>IF(SUM(N5,O5,P5,Q5,R5)&gt;0,SUM(N5,O5,P5,Q5,R5),"–")</f>
        <v>–</v>
      </c>
      <c r="E5" s="136" t="str">
        <f>IF(SUM(S5,T5,U5,V5,X5)&gt;0,SUM(S5,T5,U5,V5,X5),"–")</f>
        <v>–</v>
      </c>
      <c r="F5" s="28">
        <v>1</v>
      </c>
      <c r="G5" s="23" t="s">
        <v>2</v>
      </c>
      <c r="H5" s="23" t="s">
        <v>2</v>
      </c>
      <c r="I5" s="23" t="s">
        <v>2</v>
      </c>
      <c r="J5" s="23" t="s">
        <v>2</v>
      </c>
      <c r="K5" s="23">
        <v>2</v>
      </c>
      <c r="L5" s="23">
        <v>1</v>
      </c>
      <c r="M5" s="23" t="s">
        <v>2</v>
      </c>
      <c r="N5" s="23" t="s">
        <v>2</v>
      </c>
      <c r="O5" s="23" t="s">
        <v>2</v>
      </c>
      <c r="P5" s="23" t="s">
        <v>2</v>
      </c>
      <c r="Q5" s="23" t="s">
        <v>2</v>
      </c>
      <c r="R5" s="23" t="s">
        <v>2</v>
      </c>
      <c r="S5" s="23" t="s">
        <v>2</v>
      </c>
      <c r="T5" s="23" t="s">
        <v>2</v>
      </c>
      <c r="U5" s="23" t="s">
        <v>2</v>
      </c>
      <c r="V5" s="28" t="s">
        <v>2</v>
      </c>
      <c r="W5" s="28"/>
      <c r="X5" s="28" t="s">
        <v>2</v>
      </c>
    </row>
    <row r="6" spans="1:24" ht="24" customHeight="1" x14ac:dyDescent="0.2">
      <c r="A6" s="18">
        <v>2</v>
      </c>
      <c r="B6" s="18"/>
      <c r="C6" s="21" t="s">
        <v>18</v>
      </c>
      <c r="D6" s="136">
        <f>IF(SUM(N6,O6,P6,Q6,R6)&gt;0,SUM(N6,O6,P6,Q6,R6),"–")</f>
        <v>1</v>
      </c>
      <c r="E6" s="136" t="str">
        <f t="shared" ref="E6:E11" si="0">IF(SUM(S6,T6,U6,V6,X6)&gt;0,SUM(S6,T6,U6,V6,X6),"–")</f>
        <v>–</v>
      </c>
      <c r="F6" s="20" t="s">
        <v>2</v>
      </c>
      <c r="G6" s="20" t="s">
        <v>2</v>
      </c>
      <c r="H6" s="20" t="s">
        <v>2</v>
      </c>
      <c r="I6" s="20" t="s">
        <v>2</v>
      </c>
      <c r="J6" s="20" t="s">
        <v>2</v>
      </c>
      <c r="K6" s="20" t="s">
        <v>2</v>
      </c>
      <c r="L6" s="20" t="s">
        <v>2</v>
      </c>
      <c r="M6" s="20" t="s">
        <v>2</v>
      </c>
      <c r="N6" s="20" t="s">
        <v>2</v>
      </c>
      <c r="O6" s="20" t="s">
        <v>2</v>
      </c>
      <c r="P6" s="20" t="s">
        <v>2</v>
      </c>
      <c r="Q6" s="20">
        <v>1</v>
      </c>
      <c r="R6" s="20" t="s">
        <v>2</v>
      </c>
      <c r="S6" s="23" t="s">
        <v>2</v>
      </c>
      <c r="T6" s="23" t="s">
        <v>2</v>
      </c>
      <c r="U6" s="23" t="s">
        <v>2</v>
      </c>
      <c r="V6" s="28" t="s">
        <v>2</v>
      </c>
      <c r="W6" s="28"/>
      <c r="X6" s="28" t="s">
        <v>2</v>
      </c>
    </row>
    <row r="7" spans="1:24" ht="24" customHeight="1" x14ac:dyDescent="0.2">
      <c r="A7" s="18">
        <v>3</v>
      </c>
      <c r="B7" s="18"/>
      <c r="C7" s="103" t="s">
        <v>113</v>
      </c>
      <c r="D7" s="225" t="s">
        <v>3</v>
      </c>
      <c r="E7" s="136">
        <f t="shared" si="0"/>
        <v>16</v>
      </c>
      <c r="F7" s="31" t="s">
        <v>3</v>
      </c>
      <c r="G7" s="31" t="s">
        <v>3</v>
      </c>
      <c r="H7" s="31" t="s">
        <v>3</v>
      </c>
      <c r="I7" s="31" t="s">
        <v>3</v>
      </c>
      <c r="J7" s="31" t="s">
        <v>3</v>
      </c>
      <c r="K7" s="31" t="s">
        <v>3</v>
      </c>
      <c r="L7" s="31" t="s">
        <v>3</v>
      </c>
      <c r="M7" s="31" t="s">
        <v>3</v>
      </c>
      <c r="N7" s="31" t="s">
        <v>3</v>
      </c>
      <c r="O7" s="31" t="s">
        <v>3</v>
      </c>
      <c r="P7" s="31" t="s">
        <v>3</v>
      </c>
      <c r="Q7" s="31" t="s">
        <v>3</v>
      </c>
      <c r="R7" s="31" t="s">
        <v>3</v>
      </c>
      <c r="S7" s="31" t="s">
        <v>3</v>
      </c>
      <c r="T7" s="23">
        <v>2</v>
      </c>
      <c r="U7" s="22">
        <v>6</v>
      </c>
      <c r="V7" s="118">
        <v>4</v>
      </c>
      <c r="W7" s="118"/>
      <c r="X7" s="118">
        <v>4</v>
      </c>
    </row>
    <row r="8" spans="1:24" ht="24" customHeight="1" x14ac:dyDescent="0.2">
      <c r="A8" s="18">
        <v>4</v>
      </c>
      <c r="B8" s="18"/>
      <c r="C8" s="67" t="s">
        <v>43</v>
      </c>
      <c r="D8" s="136">
        <f>IF(SUM(N8,O8,P8,Q8,R8)&gt;0,SUM(N8,O8,P8,Q8,R8),"–")</f>
        <v>1</v>
      </c>
      <c r="E8" s="136" t="str">
        <f t="shared" si="0"/>
        <v>–</v>
      </c>
      <c r="F8" s="123" t="s">
        <v>3</v>
      </c>
      <c r="G8" s="20" t="s">
        <v>3</v>
      </c>
      <c r="H8" s="20" t="s">
        <v>3</v>
      </c>
      <c r="I8" s="20" t="s">
        <v>3</v>
      </c>
      <c r="J8" s="20" t="s">
        <v>3</v>
      </c>
      <c r="K8" s="20" t="s">
        <v>3</v>
      </c>
      <c r="L8" s="20" t="s">
        <v>3</v>
      </c>
      <c r="M8" s="20" t="s">
        <v>2</v>
      </c>
      <c r="N8" s="20" t="s">
        <v>2</v>
      </c>
      <c r="O8" s="20" t="s">
        <v>2</v>
      </c>
      <c r="P8" s="20" t="s">
        <v>2</v>
      </c>
      <c r="Q8" s="20" t="s">
        <v>2</v>
      </c>
      <c r="R8" s="20">
        <v>1</v>
      </c>
      <c r="S8" s="23" t="s">
        <v>2</v>
      </c>
      <c r="T8" s="23" t="s">
        <v>2</v>
      </c>
      <c r="U8" s="23" t="s">
        <v>2</v>
      </c>
      <c r="V8" s="28" t="s">
        <v>2</v>
      </c>
      <c r="W8" s="28"/>
      <c r="X8" s="28" t="s">
        <v>2</v>
      </c>
    </row>
    <row r="9" spans="1:24" ht="14.1" customHeight="1" x14ac:dyDescent="0.2">
      <c r="A9" s="18">
        <v>5</v>
      </c>
      <c r="B9" s="18"/>
      <c r="C9" s="21" t="s">
        <v>20</v>
      </c>
      <c r="D9" s="136">
        <f>IF(SUM(N9,O9,P9,Q9,R9)&gt;0,SUM(N9,O9,P9,Q9,R9),"–")</f>
        <v>36</v>
      </c>
      <c r="E9" s="136">
        <f t="shared" si="0"/>
        <v>4</v>
      </c>
      <c r="F9" s="123">
        <v>9</v>
      </c>
      <c r="G9" s="20">
        <v>3</v>
      </c>
      <c r="H9" s="20">
        <v>6</v>
      </c>
      <c r="I9" s="20">
        <v>5</v>
      </c>
      <c r="J9" s="20">
        <v>5</v>
      </c>
      <c r="K9" s="20">
        <v>3</v>
      </c>
      <c r="L9" s="20">
        <v>4</v>
      </c>
      <c r="M9" s="20">
        <v>3</v>
      </c>
      <c r="N9" s="20">
        <v>7</v>
      </c>
      <c r="O9" s="20">
        <v>2</v>
      </c>
      <c r="P9" s="20">
        <v>9</v>
      </c>
      <c r="Q9" s="20">
        <v>10</v>
      </c>
      <c r="R9" s="20">
        <v>8</v>
      </c>
      <c r="S9" s="23">
        <v>4</v>
      </c>
      <c r="T9" s="23" t="s">
        <v>2</v>
      </c>
      <c r="U9" s="23" t="s">
        <v>2</v>
      </c>
      <c r="V9" s="28" t="s">
        <v>2</v>
      </c>
      <c r="W9" s="28"/>
      <c r="X9" s="28" t="s">
        <v>2</v>
      </c>
    </row>
    <row r="10" spans="1:24" s="17" customFormat="1" ht="14.1" customHeight="1" x14ac:dyDescent="0.2">
      <c r="A10" s="18">
        <v>6</v>
      </c>
      <c r="B10" s="56"/>
      <c r="C10" s="19" t="s">
        <v>38</v>
      </c>
      <c r="D10" s="178">
        <f>IF(SUM(N10,O10,P10,Q10,R10)&gt;0,SUM(N10,O10,P10,Q10,R10),"–")</f>
        <v>38</v>
      </c>
      <c r="E10" s="178">
        <f>IF(SUM(S10,T10,U10,V10,X10)&gt;0,SUM(S10,T10,U10,V10,X10),"–")</f>
        <v>20</v>
      </c>
      <c r="F10" s="83">
        <f t="shared" ref="F10:V10" si="1">IF(SUM(F5:F9)&gt;0,SUM(F5:F9),"–")</f>
        <v>10</v>
      </c>
      <c r="G10" s="83">
        <f t="shared" si="1"/>
        <v>3</v>
      </c>
      <c r="H10" s="83">
        <f t="shared" si="1"/>
        <v>6</v>
      </c>
      <c r="I10" s="83">
        <f t="shared" si="1"/>
        <v>5</v>
      </c>
      <c r="J10" s="83">
        <f t="shared" si="1"/>
        <v>5</v>
      </c>
      <c r="K10" s="83">
        <f t="shared" si="1"/>
        <v>5</v>
      </c>
      <c r="L10" s="83">
        <f t="shared" si="1"/>
        <v>5</v>
      </c>
      <c r="M10" s="83">
        <f t="shared" si="1"/>
        <v>3</v>
      </c>
      <c r="N10" s="83">
        <f t="shared" si="1"/>
        <v>7</v>
      </c>
      <c r="O10" s="83">
        <f t="shared" si="1"/>
        <v>2</v>
      </c>
      <c r="P10" s="83">
        <f t="shared" si="1"/>
        <v>9</v>
      </c>
      <c r="Q10" s="83">
        <f t="shared" si="1"/>
        <v>11</v>
      </c>
      <c r="R10" s="83">
        <f t="shared" si="1"/>
        <v>9</v>
      </c>
      <c r="S10" s="83">
        <f t="shared" si="1"/>
        <v>4</v>
      </c>
      <c r="T10" s="83">
        <f t="shared" si="1"/>
        <v>2</v>
      </c>
      <c r="U10" s="83">
        <f t="shared" si="1"/>
        <v>6</v>
      </c>
      <c r="V10" s="117">
        <f t="shared" si="1"/>
        <v>4</v>
      </c>
      <c r="W10" s="117"/>
      <c r="X10" s="117">
        <f t="shared" ref="X10" si="2">IF(SUM(X5:X9)&gt;0,SUM(X5:X9),"–")</f>
        <v>4</v>
      </c>
    </row>
    <row r="11" spans="1:24" ht="24" customHeight="1" x14ac:dyDescent="0.2">
      <c r="A11" s="18">
        <v>7</v>
      </c>
      <c r="B11" s="18"/>
      <c r="C11" s="60" t="s">
        <v>272</v>
      </c>
      <c r="D11" s="178">
        <f>IF(SUM(N11,O11,P11,Q11,R11)&gt;0,SUM(N11,O11,P11,Q11,R11),"–")</f>
        <v>44</v>
      </c>
      <c r="E11" s="178">
        <f t="shared" si="0"/>
        <v>49</v>
      </c>
      <c r="F11" s="58">
        <v>10</v>
      </c>
      <c r="G11" s="58">
        <v>11</v>
      </c>
      <c r="H11" s="58">
        <v>13</v>
      </c>
      <c r="I11" s="58">
        <v>6</v>
      </c>
      <c r="J11" s="58">
        <v>16</v>
      </c>
      <c r="K11" s="58">
        <v>7</v>
      </c>
      <c r="L11" s="58">
        <v>9</v>
      </c>
      <c r="M11" s="58">
        <v>9</v>
      </c>
      <c r="N11" s="58">
        <v>8</v>
      </c>
      <c r="O11" s="58">
        <v>5</v>
      </c>
      <c r="P11" s="58">
        <v>8</v>
      </c>
      <c r="Q11" s="58">
        <v>9</v>
      </c>
      <c r="R11" s="58">
        <v>14</v>
      </c>
      <c r="S11" s="83">
        <v>7</v>
      </c>
      <c r="T11" s="83">
        <v>6</v>
      </c>
      <c r="U11" s="109">
        <v>13</v>
      </c>
      <c r="V11" s="119">
        <v>7</v>
      </c>
      <c r="W11" s="119"/>
      <c r="X11" s="119">
        <v>16</v>
      </c>
    </row>
    <row r="12" spans="1:24" ht="12.75" customHeight="1" x14ac:dyDescent="0.2">
      <c r="A12" s="24"/>
      <c r="B12" s="24"/>
      <c r="C12" s="15"/>
      <c r="D12" s="148"/>
      <c r="E12" s="148"/>
      <c r="F12" s="40"/>
      <c r="G12" s="40"/>
      <c r="H12" s="40"/>
      <c r="I12" s="40"/>
      <c r="J12" s="40"/>
      <c r="K12" s="40"/>
      <c r="L12" s="40"/>
      <c r="M12" s="40"/>
      <c r="N12" s="40"/>
      <c r="O12" s="40"/>
      <c r="P12" s="40"/>
      <c r="Q12" s="40"/>
      <c r="R12" s="40"/>
      <c r="S12" s="40"/>
      <c r="T12" s="40"/>
      <c r="U12" s="40"/>
      <c r="V12" s="148"/>
      <c r="W12" s="148"/>
      <c r="X12" s="148"/>
    </row>
    <row r="13" spans="1:24" s="4" customFormat="1" ht="12.75" customHeight="1" x14ac:dyDescent="0.2">
      <c r="B13" s="14"/>
      <c r="C13" s="70" t="s">
        <v>257</v>
      </c>
      <c r="D13" s="112"/>
      <c r="E13" s="112"/>
      <c r="T13" s="68"/>
      <c r="V13" s="112"/>
      <c r="W13" s="112"/>
      <c r="X13" s="112"/>
    </row>
    <row r="14" spans="1:24" s="4" customFormat="1" ht="12.75" customHeight="1" x14ac:dyDescent="0.2">
      <c r="B14" s="14"/>
      <c r="C14" s="4" t="s">
        <v>299</v>
      </c>
      <c r="D14" s="112"/>
      <c r="E14" s="112"/>
      <c r="V14" s="112"/>
      <c r="W14" s="112"/>
      <c r="X14" s="112"/>
    </row>
    <row r="15" spans="1:24" s="4" customFormat="1" ht="12.75" customHeight="1" x14ac:dyDescent="0.2">
      <c r="B15" s="14"/>
      <c r="C15" s="14" t="s">
        <v>252</v>
      </c>
      <c r="D15" s="112"/>
      <c r="E15" s="112"/>
      <c r="V15" s="112"/>
      <c r="W15" s="112"/>
      <c r="X15" s="112"/>
    </row>
    <row r="16" spans="1:24" s="4" customFormat="1" ht="12.75" customHeight="1" x14ac:dyDescent="0.2">
      <c r="B16" s="14"/>
      <c r="C16" s="113" t="s">
        <v>116</v>
      </c>
      <c r="D16" s="112"/>
      <c r="E16" s="112"/>
      <c r="V16" s="112"/>
      <c r="W16" s="112"/>
      <c r="X16" s="112"/>
    </row>
  </sheetData>
  <mergeCells count="1">
    <mergeCell ref="A3:C3"/>
  </mergeCells>
  <pageMargins left="0.39370078740157483" right="0.39370078740157483" top="0.59055118110236227" bottom="0.74803149606299213" header="0.31496062992125984" footer="0.31496062992125984"/>
  <pageSetup paperSize="9" scale="5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1F97A-0A11-4520-A09B-7CBC902886AA}">
  <dimension ref="A1:X28"/>
  <sheetViews>
    <sheetView showGridLines="0" zoomScaleNormal="100" zoomScaleSheetLayoutView="100" workbookViewId="0">
      <pane xSplit="4" ySplit="3" topLeftCell="E4" activePane="bottomRight" state="frozen"/>
      <selection pane="topRight"/>
      <selection pane="bottomLeft"/>
      <selection pane="bottomRight"/>
    </sheetView>
  </sheetViews>
  <sheetFormatPr defaultColWidth="9.140625" defaultRowHeight="12.75" outlineLevelCol="1" x14ac:dyDescent="0.2"/>
  <cols>
    <col min="1" max="1" width="2.85546875" style="12" customWidth="1"/>
    <col min="2" max="2" width="0.85546875" style="12" customWidth="1"/>
    <col min="3" max="3" width="41.7109375" style="12" customWidth="1"/>
    <col min="4" max="5" width="6.7109375" style="112" customWidth="1"/>
    <col min="6" max="16" width="4.7109375" style="4" hidden="1" customWidth="1" outlineLevel="1"/>
    <col min="17" max="17" width="4.7109375" style="4" customWidth="1" collapsed="1"/>
    <col min="18" max="21" width="4.7109375" style="4" customWidth="1"/>
    <col min="22" max="22" width="4.7109375" style="112" customWidth="1"/>
    <col min="23" max="23" width="1.5703125" style="112" hidden="1" customWidth="1"/>
    <col min="24" max="24" width="4.7109375" style="112" customWidth="1"/>
    <col min="25" max="16384" width="9.140625" style="12"/>
  </cols>
  <sheetData>
    <row r="1" spans="1:24" x14ac:dyDescent="0.2">
      <c r="A1" s="17" t="s">
        <v>280</v>
      </c>
      <c r="F1" s="17"/>
    </row>
    <row r="2" spans="1:24" x14ac:dyDescent="0.2">
      <c r="A2" s="16" t="s">
        <v>279</v>
      </c>
      <c r="F2" s="16"/>
    </row>
    <row r="3" spans="1:24" ht="22.5" x14ac:dyDescent="0.2">
      <c r="A3" s="244"/>
      <c r="B3" s="244"/>
      <c r="C3" s="244"/>
      <c r="D3" s="185" t="s">
        <v>327</v>
      </c>
      <c r="E3" s="185" t="s">
        <v>328</v>
      </c>
      <c r="F3" s="130">
        <v>2000</v>
      </c>
      <c r="G3" s="130">
        <v>2001</v>
      </c>
      <c r="H3" s="130">
        <v>2002</v>
      </c>
      <c r="I3" s="130">
        <v>2003</v>
      </c>
      <c r="J3" s="130">
        <v>2004</v>
      </c>
      <c r="K3" s="130">
        <v>2005</v>
      </c>
      <c r="L3" s="130">
        <v>2006</v>
      </c>
      <c r="M3" s="130">
        <v>2007</v>
      </c>
      <c r="N3" s="130">
        <v>2008</v>
      </c>
      <c r="O3" s="130">
        <v>2009</v>
      </c>
      <c r="P3" s="130">
        <v>2010</v>
      </c>
      <c r="Q3" s="130">
        <v>2011</v>
      </c>
      <c r="R3" s="130">
        <v>2012</v>
      </c>
      <c r="S3" s="130">
        <v>2013</v>
      </c>
      <c r="T3" s="130">
        <v>2014</v>
      </c>
      <c r="U3" s="130">
        <v>2015</v>
      </c>
      <c r="V3" s="143">
        <v>2016</v>
      </c>
      <c r="W3" s="143"/>
      <c r="X3" s="143">
        <v>2017</v>
      </c>
    </row>
    <row r="4" spans="1:24" ht="22.5" x14ac:dyDescent="0.2">
      <c r="A4" s="18"/>
      <c r="B4" s="18"/>
      <c r="C4" s="19" t="s">
        <v>357</v>
      </c>
      <c r="D4" s="136"/>
      <c r="E4" s="136"/>
      <c r="F4" s="20"/>
      <c r="G4" s="20"/>
      <c r="H4" s="20"/>
      <c r="I4" s="20"/>
      <c r="J4" s="20"/>
      <c r="K4" s="20"/>
      <c r="L4" s="20"/>
      <c r="M4" s="20"/>
      <c r="N4" s="20"/>
      <c r="O4" s="20"/>
      <c r="P4" s="20"/>
      <c r="Q4" s="20"/>
      <c r="R4" s="20"/>
      <c r="S4" s="20"/>
      <c r="T4" s="20"/>
    </row>
    <row r="5" spans="1:24" x14ac:dyDescent="0.2">
      <c r="A5" s="18">
        <v>1</v>
      </c>
      <c r="B5" s="18"/>
      <c r="C5" s="21" t="s">
        <v>105</v>
      </c>
      <c r="D5" s="136" t="str">
        <f>IF(SUM(N5,O5,P5,Q5,R5)&gt;0,SUM(N5,O5,P5,Q5,R5),"–")</f>
        <v>–</v>
      </c>
      <c r="E5" s="136" t="str">
        <f t="shared" ref="E5:E10" si="0">IF(SUM(S5,T5,U5,V5,W5)&gt;0,SUM(S5,T5,U5,V5,W5),"–")</f>
        <v>–</v>
      </c>
      <c r="F5" s="20">
        <v>1</v>
      </c>
      <c r="G5" s="20" t="s">
        <v>2</v>
      </c>
      <c r="H5" s="20">
        <v>1</v>
      </c>
      <c r="I5" s="20" t="s">
        <v>2</v>
      </c>
      <c r="J5" s="20" t="s">
        <v>2</v>
      </c>
      <c r="K5" s="20" t="s">
        <v>2</v>
      </c>
      <c r="L5" s="20" t="s">
        <v>2</v>
      </c>
      <c r="M5" s="20" t="s">
        <v>2</v>
      </c>
      <c r="N5" s="20" t="s">
        <v>2</v>
      </c>
      <c r="O5" s="20" t="s">
        <v>2</v>
      </c>
      <c r="P5" s="20" t="s">
        <v>2</v>
      </c>
      <c r="Q5" s="20" t="s">
        <v>2</v>
      </c>
      <c r="R5" s="20" t="s">
        <v>2</v>
      </c>
      <c r="S5" s="20" t="s">
        <v>2</v>
      </c>
      <c r="T5" s="20" t="s">
        <v>2</v>
      </c>
      <c r="U5" s="20" t="s">
        <v>2</v>
      </c>
      <c r="V5" s="123" t="s">
        <v>2</v>
      </c>
      <c r="W5" s="123"/>
      <c r="X5" s="123" t="s">
        <v>2</v>
      </c>
    </row>
    <row r="6" spans="1:24" x14ac:dyDescent="0.2">
      <c r="A6" s="18">
        <v>2</v>
      </c>
      <c r="B6" s="18"/>
      <c r="C6" s="3" t="s">
        <v>10</v>
      </c>
      <c r="D6" s="225" t="s">
        <v>3</v>
      </c>
      <c r="E6" s="136" t="str">
        <f t="shared" si="0"/>
        <v>–</v>
      </c>
      <c r="F6" s="20" t="s">
        <v>3</v>
      </c>
      <c r="G6" s="20" t="s">
        <v>3</v>
      </c>
      <c r="H6" s="20" t="s">
        <v>3</v>
      </c>
      <c r="I6" s="20" t="s">
        <v>3</v>
      </c>
      <c r="J6" s="20" t="s">
        <v>3</v>
      </c>
      <c r="K6" s="20" t="s">
        <v>3</v>
      </c>
      <c r="L6" s="20" t="s">
        <v>3</v>
      </c>
      <c r="M6" s="20" t="s">
        <v>3</v>
      </c>
      <c r="N6" s="20" t="s">
        <v>3</v>
      </c>
      <c r="O6" s="20" t="s">
        <v>2</v>
      </c>
      <c r="P6" s="20" t="s">
        <v>2</v>
      </c>
      <c r="Q6" s="20" t="s">
        <v>2</v>
      </c>
      <c r="R6" s="20" t="s">
        <v>2</v>
      </c>
      <c r="S6" s="20" t="s">
        <v>2</v>
      </c>
      <c r="T6" s="20" t="s">
        <v>2</v>
      </c>
      <c r="U6" s="20" t="s">
        <v>2</v>
      </c>
      <c r="V6" s="123" t="s">
        <v>2</v>
      </c>
      <c r="W6" s="123"/>
      <c r="X6" s="123" t="s">
        <v>2</v>
      </c>
    </row>
    <row r="7" spans="1:24" x14ac:dyDescent="0.2">
      <c r="A7" s="18">
        <v>3</v>
      </c>
      <c r="B7" s="18"/>
      <c r="C7" s="3" t="s">
        <v>11</v>
      </c>
      <c r="D7" s="225" t="s">
        <v>3</v>
      </c>
      <c r="E7" s="136" t="str">
        <f t="shared" si="0"/>
        <v>–</v>
      </c>
      <c r="F7" s="20" t="s">
        <v>3</v>
      </c>
      <c r="G7" s="20" t="s">
        <v>3</v>
      </c>
      <c r="H7" s="20" t="s">
        <v>3</v>
      </c>
      <c r="I7" s="20" t="s">
        <v>3</v>
      </c>
      <c r="J7" s="20" t="s">
        <v>3</v>
      </c>
      <c r="K7" s="20" t="s">
        <v>3</v>
      </c>
      <c r="L7" s="20" t="s">
        <v>3</v>
      </c>
      <c r="M7" s="20" t="s">
        <v>3</v>
      </c>
      <c r="N7" s="20" t="s">
        <v>3</v>
      </c>
      <c r="O7" s="20" t="s">
        <v>2</v>
      </c>
      <c r="P7" s="20" t="s">
        <v>2</v>
      </c>
      <c r="Q7" s="20" t="s">
        <v>2</v>
      </c>
      <c r="R7" s="20" t="s">
        <v>2</v>
      </c>
      <c r="S7" s="20" t="s">
        <v>2</v>
      </c>
      <c r="T7" s="20" t="s">
        <v>2</v>
      </c>
      <c r="U7" s="20" t="s">
        <v>2</v>
      </c>
      <c r="V7" s="123" t="s">
        <v>2</v>
      </c>
      <c r="W7" s="123"/>
      <c r="X7" s="123" t="s">
        <v>2</v>
      </c>
    </row>
    <row r="8" spans="1:24" x14ac:dyDescent="0.2">
      <c r="A8" s="18">
        <v>4</v>
      </c>
      <c r="B8" s="18"/>
      <c r="C8" s="22" t="s">
        <v>12</v>
      </c>
      <c r="D8" s="136">
        <f>IF(SUM(N8,O8,P8,Q8,R8)&gt;0,SUM(N8,O8,P8,Q8,R8),"–")</f>
        <v>1</v>
      </c>
      <c r="E8" s="136" t="str">
        <f t="shared" si="0"/>
        <v>–</v>
      </c>
      <c r="F8" s="20" t="s">
        <v>2</v>
      </c>
      <c r="G8" s="20" t="s">
        <v>2</v>
      </c>
      <c r="H8" s="20" t="s">
        <v>2</v>
      </c>
      <c r="I8" s="20" t="s">
        <v>2</v>
      </c>
      <c r="J8" s="20" t="s">
        <v>2</v>
      </c>
      <c r="K8" s="20" t="s">
        <v>2</v>
      </c>
      <c r="L8" s="20" t="s">
        <v>2</v>
      </c>
      <c r="M8" s="20" t="s">
        <v>2</v>
      </c>
      <c r="N8" s="20" t="s">
        <v>2</v>
      </c>
      <c r="O8" s="20" t="s">
        <v>2</v>
      </c>
      <c r="P8" s="20">
        <v>1</v>
      </c>
      <c r="Q8" s="20" t="s">
        <v>2</v>
      </c>
      <c r="R8" s="20" t="s">
        <v>2</v>
      </c>
      <c r="S8" s="20" t="s">
        <v>2</v>
      </c>
      <c r="T8" s="20" t="s">
        <v>2</v>
      </c>
      <c r="U8" s="20" t="s">
        <v>2</v>
      </c>
      <c r="V8" s="123" t="s">
        <v>2</v>
      </c>
      <c r="W8" s="123"/>
      <c r="X8" s="123" t="s">
        <v>2</v>
      </c>
    </row>
    <row r="9" spans="1:24" x14ac:dyDescent="0.2">
      <c r="A9" s="18">
        <v>5</v>
      </c>
      <c r="B9" s="18"/>
      <c r="C9" s="3" t="s">
        <v>10</v>
      </c>
      <c r="D9" s="225" t="s">
        <v>3</v>
      </c>
      <c r="E9" s="136" t="str">
        <f t="shared" si="0"/>
        <v>–</v>
      </c>
      <c r="F9" s="20" t="s">
        <v>3</v>
      </c>
      <c r="G9" s="20" t="s">
        <v>3</v>
      </c>
      <c r="H9" s="20" t="s">
        <v>3</v>
      </c>
      <c r="I9" s="20" t="s">
        <v>3</v>
      </c>
      <c r="J9" s="20" t="s">
        <v>3</v>
      </c>
      <c r="K9" s="20" t="s">
        <v>3</v>
      </c>
      <c r="L9" s="20" t="s">
        <v>3</v>
      </c>
      <c r="M9" s="20" t="s">
        <v>3</v>
      </c>
      <c r="N9" s="20" t="s">
        <v>3</v>
      </c>
      <c r="O9" s="20" t="s">
        <v>2</v>
      </c>
      <c r="P9" s="20" t="s">
        <v>2</v>
      </c>
      <c r="Q9" s="20" t="s">
        <v>2</v>
      </c>
      <c r="R9" s="20" t="s">
        <v>2</v>
      </c>
      <c r="S9" s="20" t="s">
        <v>2</v>
      </c>
      <c r="T9" s="20" t="s">
        <v>2</v>
      </c>
      <c r="U9" s="20" t="s">
        <v>2</v>
      </c>
      <c r="V9" s="123" t="s">
        <v>2</v>
      </c>
      <c r="W9" s="123"/>
      <c r="X9" s="123" t="s">
        <v>2</v>
      </c>
    </row>
    <row r="10" spans="1:24" x14ac:dyDescent="0.2">
      <c r="A10" s="18">
        <v>6</v>
      </c>
      <c r="B10" s="18"/>
      <c r="C10" s="3" t="s">
        <v>11</v>
      </c>
      <c r="D10" s="225" t="s">
        <v>3</v>
      </c>
      <c r="E10" s="136" t="str">
        <f t="shared" si="0"/>
        <v>–</v>
      </c>
      <c r="F10" s="20" t="s">
        <v>3</v>
      </c>
      <c r="G10" s="20" t="s">
        <v>3</v>
      </c>
      <c r="H10" s="20" t="s">
        <v>3</v>
      </c>
      <c r="I10" s="20" t="s">
        <v>3</v>
      </c>
      <c r="J10" s="20" t="s">
        <v>3</v>
      </c>
      <c r="K10" s="20" t="s">
        <v>3</v>
      </c>
      <c r="L10" s="20" t="s">
        <v>3</v>
      </c>
      <c r="M10" s="20" t="s">
        <v>3</v>
      </c>
      <c r="N10" s="20" t="s">
        <v>3</v>
      </c>
      <c r="O10" s="20" t="s">
        <v>2</v>
      </c>
      <c r="P10" s="20">
        <v>1</v>
      </c>
      <c r="Q10" s="20" t="s">
        <v>2</v>
      </c>
      <c r="R10" s="20" t="s">
        <v>2</v>
      </c>
      <c r="S10" s="20" t="s">
        <v>2</v>
      </c>
      <c r="T10" s="20" t="s">
        <v>2</v>
      </c>
      <c r="U10" s="20" t="s">
        <v>2</v>
      </c>
      <c r="V10" s="123" t="s">
        <v>2</v>
      </c>
      <c r="W10" s="123"/>
      <c r="X10" s="123" t="s">
        <v>2</v>
      </c>
    </row>
    <row r="11" spans="1:24" x14ac:dyDescent="0.2">
      <c r="A11" s="18">
        <v>7</v>
      </c>
      <c r="B11" s="18"/>
      <c r="C11" s="103" t="s">
        <v>114</v>
      </c>
      <c r="D11" s="225" t="s">
        <v>3</v>
      </c>
      <c r="E11" s="225" t="s">
        <v>3</v>
      </c>
      <c r="F11" s="31" t="s">
        <v>3</v>
      </c>
      <c r="G11" s="31" t="s">
        <v>3</v>
      </c>
      <c r="H11" s="31" t="s">
        <v>3</v>
      </c>
      <c r="I11" s="31" t="s">
        <v>3</v>
      </c>
      <c r="J11" s="31" t="s">
        <v>3</v>
      </c>
      <c r="K11" s="31" t="s">
        <v>3</v>
      </c>
      <c r="L11" s="31" t="s">
        <v>3</v>
      </c>
      <c r="M11" s="31" t="s">
        <v>3</v>
      </c>
      <c r="N11" s="31" t="s">
        <v>3</v>
      </c>
      <c r="O11" s="31" t="s">
        <v>3</v>
      </c>
      <c r="P11" s="31" t="s">
        <v>3</v>
      </c>
      <c r="Q11" s="31" t="s">
        <v>3</v>
      </c>
      <c r="R11" s="31" t="s">
        <v>3</v>
      </c>
      <c r="S11" s="31" t="s">
        <v>3</v>
      </c>
      <c r="T11" s="20" t="s">
        <v>2</v>
      </c>
      <c r="U11" s="22">
        <v>1</v>
      </c>
      <c r="V11" s="123" t="s">
        <v>2</v>
      </c>
      <c r="W11" s="123"/>
      <c r="X11" s="123" t="s">
        <v>2</v>
      </c>
    </row>
    <row r="12" spans="1:24" x14ac:dyDescent="0.2">
      <c r="A12" s="18">
        <v>8</v>
      </c>
      <c r="B12" s="18"/>
      <c r="C12" s="69" t="s">
        <v>10</v>
      </c>
      <c r="D12" s="225" t="s">
        <v>3</v>
      </c>
      <c r="E12" s="225" t="s">
        <v>3</v>
      </c>
      <c r="F12" s="31" t="s">
        <v>3</v>
      </c>
      <c r="G12" s="31" t="s">
        <v>3</v>
      </c>
      <c r="H12" s="31" t="s">
        <v>3</v>
      </c>
      <c r="I12" s="31" t="s">
        <v>3</v>
      </c>
      <c r="J12" s="31" t="s">
        <v>3</v>
      </c>
      <c r="K12" s="31" t="s">
        <v>3</v>
      </c>
      <c r="L12" s="31" t="s">
        <v>3</v>
      </c>
      <c r="M12" s="31" t="s">
        <v>3</v>
      </c>
      <c r="N12" s="31" t="s">
        <v>3</v>
      </c>
      <c r="O12" s="31" t="s">
        <v>3</v>
      </c>
      <c r="P12" s="31" t="s">
        <v>3</v>
      </c>
      <c r="Q12" s="31" t="s">
        <v>3</v>
      </c>
      <c r="R12" s="31" t="s">
        <v>3</v>
      </c>
      <c r="S12" s="31" t="s">
        <v>3</v>
      </c>
      <c r="T12" s="20" t="s">
        <v>2</v>
      </c>
      <c r="U12" s="20" t="s">
        <v>2</v>
      </c>
      <c r="V12" s="123" t="s">
        <v>2</v>
      </c>
      <c r="W12" s="123"/>
      <c r="X12" s="123" t="s">
        <v>2</v>
      </c>
    </row>
    <row r="13" spans="1:24" x14ac:dyDescent="0.2">
      <c r="A13" s="18">
        <v>9</v>
      </c>
      <c r="B13" s="18"/>
      <c r="C13" s="69" t="s">
        <v>11</v>
      </c>
      <c r="D13" s="225" t="s">
        <v>3</v>
      </c>
      <c r="E13" s="225" t="s">
        <v>3</v>
      </c>
      <c r="F13" s="31" t="s">
        <v>3</v>
      </c>
      <c r="G13" s="31" t="s">
        <v>3</v>
      </c>
      <c r="H13" s="31" t="s">
        <v>3</v>
      </c>
      <c r="I13" s="31" t="s">
        <v>3</v>
      </c>
      <c r="J13" s="31" t="s">
        <v>3</v>
      </c>
      <c r="K13" s="31" t="s">
        <v>3</v>
      </c>
      <c r="L13" s="31" t="s">
        <v>3</v>
      </c>
      <c r="M13" s="31" t="s">
        <v>3</v>
      </c>
      <c r="N13" s="31" t="s">
        <v>3</v>
      </c>
      <c r="O13" s="31" t="s">
        <v>3</v>
      </c>
      <c r="P13" s="31" t="s">
        <v>3</v>
      </c>
      <c r="Q13" s="31" t="s">
        <v>3</v>
      </c>
      <c r="R13" s="31" t="s">
        <v>3</v>
      </c>
      <c r="S13" s="31" t="s">
        <v>3</v>
      </c>
      <c r="T13" s="20" t="s">
        <v>2</v>
      </c>
      <c r="U13" s="22">
        <v>1</v>
      </c>
      <c r="V13" s="123" t="s">
        <v>2</v>
      </c>
      <c r="W13" s="123"/>
      <c r="X13" s="123" t="s">
        <v>2</v>
      </c>
    </row>
    <row r="14" spans="1:24" ht="22.5" x14ac:dyDescent="0.2">
      <c r="A14" s="18">
        <v>10</v>
      </c>
      <c r="B14" s="18"/>
      <c r="C14" s="21" t="s">
        <v>13</v>
      </c>
      <c r="D14" s="136">
        <f>IF(SUM(N14,O14,P14,Q14,R14)&gt;0,SUM(N14,O14,P14,Q14,R14),"–")</f>
        <v>15</v>
      </c>
      <c r="E14" s="136">
        <f>IF(SUM(S14,T14,U14,V14,X14)&gt;0,SUM(S14,T14,U14,V14,X14),"–")</f>
        <v>7</v>
      </c>
      <c r="F14" s="20" t="s">
        <v>3</v>
      </c>
      <c r="G14" s="20" t="s">
        <v>3</v>
      </c>
      <c r="H14" s="20" t="s">
        <v>3</v>
      </c>
      <c r="I14" s="20" t="s">
        <v>3</v>
      </c>
      <c r="J14" s="20" t="s">
        <v>3</v>
      </c>
      <c r="K14" s="20" t="s">
        <v>3</v>
      </c>
      <c r="L14" s="20">
        <v>1</v>
      </c>
      <c r="M14" s="20" t="s">
        <v>2</v>
      </c>
      <c r="N14" s="20">
        <v>3</v>
      </c>
      <c r="O14" s="20">
        <v>1</v>
      </c>
      <c r="P14" s="20">
        <v>3</v>
      </c>
      <c r="Q14" s="20">
        <v>5</v>
      </c>
      <c r="R14" s="20">
        <v>3</v>
      </c>
      <c r="S14" s="20">
        <v>1</v>
      </c>
      <c r="T14" s="20">
        <v>1</v>
      </c>
      <c r="U14" s="39">
        <v>3</v>
      </c>
      <c r="V14" s="123" t="s">
        <v>2</v>
      </c>
      <c r="W14" s="123"/>
      <c r="X14" s="123">
        <v>2</v>
      </c>
    </row>
    <row r="15" spans="1:24" x14ac:dyDescent="0.2">
      <c r="A15" s="18">
        <v>11</v>
      </c>
      <c r="B15" s="18"/>
      <c r="C15" s="3" t="s">
        <v>10</v>
      </c>
      <c r="D15" s="225" t="s">
        <v>3</v>
      </c>
      <c r="E15" s="136" t="str">
        <f t="shared" ref="E15:E25" si="1">IF(SUM(S15,T15,U15,V15,X15)&gt;0,SUM(S15,T15,U15,V15,X15),"–")</f>
        <v>–</v>
      </c>
      <c r="F15" s="20" t="s">
        <v>3</v>
      </c>
      <c r="G15" s="20" t="s">
        <v>3</v>
      </c>
      <c r="H15" s="20" t="s">
        <v>3</v>
      </c>
      <c r="I15" s="20" t="s">
        <v>3</v>
      </c>
      <c r="J15" s="20" t="s">
        <v>3</v>
      </c>
      <c r="K15" s="20" t="s">
        <v>3</v>
      </c>
      <c r="L15" s="20" t="s">
        <v>3</v>
      </c>
      <c r="M15" s="20" t="s">
        <v>3</v>
      </c>
      <c r="N15" s="20" t="s">
        <v>3</v>
      </c>
      <c r="O15" s="20" t="s">
        <v>2</v>
      </c>
      <c r="P15" s="20" t="s">
        <v>2</v>
      </c>
      <c r="Q15" s="20">
        <v>1</v>
      </c>
      <c r="R15" s="20" t="s">
        <v>2</v>
      </c>
      <c r="S15" s="20" t="s">
        <v>2</v>
      </c>
      <c r="T15" s="20" t="s">
        <v>2</v>
      </c>
      <c r="U15" s="20" t="s">
        <v>2</v>
      </c>
      <c r="V15" s="123" t="s">
        <v>2</v>
      </c>
      <c r="W15" s="123"/>
      <c r="X15" s="123" t="s">
        <v>2</v>
      </c>
    </row>
    <row r="16" spans="1:24" x14ac:dyDescent="0.2">
      <c r="A16" s="18">
        <v>12</v>
      </c>
      <c r="B16" s="18"/>
      <c r="C16" s="3" t="s">
        <v>11</v>
      </c>
      <c r="D16" s="225" t="s">
        <v>3</v>
      </c>
      <c r="E16" s="136">
        <f t="shared" si="1"/>
        <v>7</v>
      </c>
      <c r="F16" s="20" t="s">
        <v>3</v>
      </c>
      <c r="G16" s="20" t="s">
        <v>3</v>
      </c>
      <c r="H16" s="20" t="s">
        <v>3</v>
      </c>
      <c r="I16" s="20" t="s">
        <v>3</v>
      </c>
      <c r="J16" s="20" t="s">
        <v>3</v>
      </c>
      <c r="K16" s="20" t="s">
        <v>3</v>
      </c>
      <c r="L16" s="20" t="s">
        <v>3</v>
      </c>
      <c r="M16" s="20" t="s">
        <v>3</v>
      </c>
      <c r="N16" s="20" t="s">
        <v>3</v>
      </c>
      <c r="O16" s="20">
        <v>1</v>
      </c>
      <c r="P16" s="20">
        <v>3</v>
      </c>
      <c r="Q16" s="20">
        <v>4</v>
      </c>
      <c r="R16" s="20">
        <v>3</v>
      </c>
      <c r="S16" s="20">
        <v>1</v>
      </c>
      <c r="T16" s="20">
        <v>1</v>
      </c>
      <c r="U16" s="22">
        <v>3</v>
      </c>
      <c r="V16" s="123" t="s">
        <v>2</v>
      </c>
      <c r="W16" s="123"/>
      <c r="X16" s="123">
        <v>2</v>
      </c>
    </row>
    <row r="17" spans="1:24" x14ac:dyDescent="0.2">
      <c r="A17" s="18">
        <v>13</v>
      </c>
      <c r="B17" s="18"/>
      <c r="C17" s="21" t="s">
        <v>25</v>
      </c>
      <c r="D17" s="136">
        <f>IF(SUM(N17,O17,P17,Q17,R17)&gt;0,SUM(N17,O17,P17,Q17,R17),"–")</f>
        <v>2</v>
      </c>
      <c r="E17" s="136" t="str">
        <f t="shared" si="1"/>
        <v>–</v>
      </c>
      <c r="F17" s="20">
        <v>3</v>
      </c>
      <c r="G17" s="20" t="s">
        <v>2</v>
      </c>
      <c r="H17" s="20">
        <v>2</v>
      </c>
      <c r="I17" s="20">
        <v>5</v>
      </c>
      <c r="J17" s="20">
        <v>2</v>
      </c>
      <c r="K17" s="20">
        <v>1</v>
      </c>
      <c r="L17" s="20" t="s">
        <v>2</v>
      </c>
      <c r="M17" s="20" t="s">
        <v>2</v>
      </c>
      <c r="N17" s="20">
        <v>2</v>
      </c>
      <c r="O17" s="20" t="s">
        <v>2</v>
      </c>
      <c r="P17" s="20" t="s">
        <v>2</v>
      </c>
      <c r="Q17" s="20" t="s">
        <v>2</v>
      </c>
      <c r="R17" s="20" t="s">
        <v>2</v>
      </c>
      <c r="S17" s="20" t="s">
        <v>2</v>
      </c>
      <c r="T17" s="20" t="s">
        <v>2</v>
      </c>
      <c r="U17" s="20" t="s">
        <v>2</v>
      </c>
      <c r="V17" s="123" t="s">
        <v>2</v>
      </c>
      <c r="W17" s="123"/>
      <c r="X17" s="123" t="s">
        <v>2</v>
      </c>
    </row>
    <row r="18" spans="1:24" x14ac:dyDescent="0.2">
      <c r="A18" s="18">
        <v>14</v>
      </c>
      <c r="B18" s="18"/>
      <c r="C18" s="3" t="s">
        <v>10</v>
      </c>
      <c r="D18" s="225" t="s">
        <v>3</v>
      </c>
      <c r="E18" s="136" t="str">
        <f t="shared" si="1"/>
        <v>–</v>
      </c>
      <c r="F18" s="20" t="s">
        <v>3</v>
      </c>
      <c r="G18" s="20" t="s">
        <v>3</v>
      </c>
      <c r="H18" s="20" t="s">
        <v>3</v>
      </c>
      <c r="I18" s="20" t="s">
        <v>3</v>
      </c>
      <c r="J18" s="20" t="s">
        <v>3</v>
      </c>
      <c r="K18" s="20" t="s">
        <v>3</v>
      </c>
      <c r="L18" s="20" t="s">
        <v>3</v>
      </c>
      <c r="M18" s="20" t="s">
        <v>3</v>
      </c>
      <c r="N18" s="20" t="s">
        <v>3</v>
      </c>
      <c r="O18" s="20" t="s">
        <v>2</v>
      </c>
      <c r="P18" s="20" t="s">
        <v>2</v>
      </c>
      <c r="Q18" s="20" t="s">
        <v>2</v>
      </c>
      <c r="R18" s="20" t="s">
        <v>2</v>
      </c>
      <c r="S18" s="20" t="s">
        <v>2</v>
      </c>
      <c r="T18" s="20" t="s">
        <v>2</v>
      </c>
      <c r="U18" s="20" t="s">
        <v>2</v>
      </c>
      <c r="V18" s="123" t="s">
        <v>2</v>
      </c>
      <c r="W18" s="123"/>
      <c r="X18" s="123" t="s">
        <v>2</v>
      </c>
    </row>
    <row r="19" spans="1:24" x14ac:dyDescent="0.2">
      <c r="A19" s="18">
        <v>15</v>
      </c>
      <c r="B19" s="18"/>
      <c r="C19" s="3" t="s">
        <v>11</v>
      </c>
      <c r="D19" s="225" t="s">
        <v>3</v>
      </c>
      <c r="E19" s="136" t="str">
        <f t="shared" si="1"/>
        <v>–</v>
      </c>
      <c r="F19" s="20" t="s">
        <v>3</v>
      </c>
      <c r="G19" s="20" t="s">
        <v>3</v>
      </c>
      <c r="H19" s="20" t="s">
        <v>3</v>
      </c>
      <c r="I19" s="20" t="s">
        <v>3</v>
      </c>
      <c r="J19" s="20" t="s">
        <v>3</v>
      </c>
      <c r="K19" s="20" t="s">
        <v>3</v>
      </c>
      <c r="L19" s="20" t="s">
        <v>3</v>
      </c>
      <c r="M19" s="20" t="s">
        <v>3</v>
      </c>
      <c r="N19" s="20" t="s">
        <v>3</v>
      </c>
      <c r="O19" s="20" t="s">
        <v>2</v>
      </c>
      <c r="P19" s="20" t="s">
        <v>2</v>
      </c>
      <c r="Q19" s="20" t="s">
        <v>2</v>
      </c>
      <c r="R19" s="20" t="s">
        <v>2</v>
      </c>
      <c r="S19" s="20" t="s">
        <v>2</v>
      </c>
      <c r="T19" s="20" t="s">
        <v>2</v>
      </c>
      <c r="U19" s="20" t="s">
        <v>2</v>
      </c>
      <c r="V19" s="123" t="s">
        <v>2</v>
      </c>
      <c r="W19" s="123"/>
      <c r="X19" s="123" t="s">
        <v>2</v>
      </c>
    </row>
    <row r="20" spans="1:24" s="17" customFormat="1" ht="25.5" customHeight="1" x14ac:dyDescent="0.2">
      <c r="A20" s="18">
        <v>16</v>
      </c>
      <c r="B20" s="56"/>
      <c r="C20" s="19" t="s">
        <v>267</v>
      </c>
      <c r="D20" s="178">
        <f>IF(SUM(N20,O20,P20,Q20,R20)&gt;0,SUM(N20,O20,P20,Q20,R20),"–")</f>
        <v>18</v>
      </c>
      <c r="E20" s="178">
        <f t="shared" si="1"/>
        <v>8</v>
      </c>
      <c r="F20" s="58">
        <f>IF(SUM(F5,F8,F14,F17)&gt;0,SUM(F5,F8,F14,F17),"–")</f>
        <v>4</v>
      </c>
      <c r="G20" s="58" t="str">
        <f>IF(SUM(G5,G8,G14,G17)&gt;0,SUM(G5,G8,G14,G17),"–")</f>
        <v>–</v>
      </c>
      <c r="H20" s="58">
        <f>IF(SUM(H5,H8,H14,H17)&gt;0,SUM(H5,H8,H14,H17),"–")</f>
        <v>3</v>
      </c>
      <c r="I20" s="58">
        <f>IF(SUM(I5,I8,I14,I17)&gt;0,SUM(I5,I8,I14,I17),"–")</f>
        <v>5</v>
      </c>
      <c r="J20" s="58">
        <f t="shared" ref="J20:S22" si="2">IF(SUM(J5,J8,J14,J17)&gt;0,SUM(J5,J8,J14,J17),"–")</f>
        <v>2</v>
      </c>
      <c r="K20" s="58">
        <f t="shared" si="2"/>
        <v>1</v>
      </c>
      <c r="L20" s="58">
        <f t="shared" si="2"/>
        <v>1</v>
      </c>
      <c r="M20" s="58" t="str">
        <f t="shared" si="2"/>
        <v>–</v>
      </c>
      <c r="N20" s="58">
        <f t="shared" si="2"/>
        <v>5</v>
      </c>
      <c r="O20" s="58">
        <f t="shared" si="2"/>
        <v>1</v>
      </c>
      <c r="P20" s="58">
        <f t="shared" si="2"/>
        <v>4</v>
      </c>
      <c r="Q20" s="58">
        <f t="shared" si="2"/>
        <v>5</v>
      </c>
      <c r="R20" s="58">
        <f t="shared" si="2"/>
        <v>3</v>
      </c>
      <c r="S20" s="58">
        <f t="shared" si="2"/>
        <v>1</v>
      </c>
      <c r="T20" s="58">
        <f t="shared" ref="T20:X22" si="3">IF(SUM(T5,T8,T11,T14,T17)&gt;0,SUM(T5,T8,T11,T14,T17),"–")</f>
        <v>1</v>
      </c>
      <c r="U20" s="58">
        <f t="shared" si="3"/>
        <v>4</v>
      </c>
      <c r="V20" s="122" t="str">
        <f t="shared" si="3"/>
        <v>–</v>
      </c>
      <c r="W20" s="122"/>
      <c r="X20" s="122">
        <f t="shared" si="3"/>
        <v>2</v>
      </c>
    </row>
    <row r="21" spans="1:24" s="17" customFormat="1" x14ac:dyDescent="0.2">
      <c r="A21" s="18">
        <v>17</v>
      </c>
      <c r="B21" s="56"/>
      <c r="C21" s="60" t="s">
        <v>44</v>
      </c>
      <c r="D21" s="225" t="s">
        <v>3</v>
      </c>
      <c r="E21" s="136" t="str">
        <f t="shared" si="1"/>
        <v>–</v>
      </c>
      <c r="F21" s="20" t="s">
        <v>3</v>
      </c>
      <c r="G21" s="20" t="s">
        <v>3</v>
      </c>
      <c r="H21" s="20" t="s">
        <v>3</v>
      </c>
      <c r="I21" s="20" t="s">
        <v>3</v>
      </c>
      <c r="J21" s="20" t="s">
        <v>3</v>
      </c>
      <c r="K21" s="20" t="s">
        <v>3</v>
      </c>
      <c r="L21" s="20" t="s">
        <v>3</v>
      </c>
      <c r="M21" s="20" t="s">
        <v>3</v>
      </c>
      <c r="N21" s="20" t="s">
        <v>3</v>
      </c>
      <c r="O21" s="20" t="str">
        <f t="shared" si="2"/>
        <v>–</v>
      </c>
      <c r="P21" s="20" t="str">
        <f t="shared" si="2"/>
        <v>–</v>
      </c>
      <c r="Q21" s="20">
        <f t="shared" si="2"/>
        <v>1</v>
      </c>
      <c r="R21" s="20" t="str">
        <f t="shared" si="2"/>
        <v>–</v>
      </c>
      <c r="S21" s="20" t="str">
        <f t="shared" si="2"/>
        <v>–</v>
      </c>
      <c r="T21" s="20" t="str">
        <f t="shared" si="3"/>
        <v>–</v>
      </c>
      <c r="U21" s="20" t="str">
        <f t="shared" si="3"/>
        <v>–</v>
      </c>
      <c r="V21" s="123" t="str">
        <f t="shared" si="3"/>
        <v>–</v>
      </c>
      <c r="W21" s="123"/>
      <c r="X21" s="123" t="str">
        <f t="shared" si="3"/>
        <v>–</v>
      </c>
    </row>
    <row r="22" spans="1:24" s="17" customFormat="1" x14ac:dyDescent="0.2">
      <c r="A22" s="18">
        <v>18</v>
      </c>
      <c r="B22" s="56"/>
      <c r="C22" s="60" t="s">
        <v>45</v>
      </c>
      <c r="D22" s="225" t="s">
        <v>3</v>
      </c>
      <c r="E22" s="136">
        <f t="shared" si="1"/>
        <v>8</v>
      </c>
      <c r="F22" s="20" t="s">
        <v>3</v>
      </c>
      <c r="G22" s="20" t="s">
        <v>3</v>
      </c>
      <c r="H22" s="20" t="s">
        <v>3</v>
      </c>
      <c r="I22" s="20" t="s">
        <v>3</v>
      </c>
      <c r="J22" s="20" t="s">
        <v>3</v>
      </c>
      <c r="K22" s="20" t="s">
        <v>3</v>
      </c>
      <c r="L22" s="20" t="s">
        <v>3</v>
      </c>
      <c r="M22" s="20" t="s">
        <v>3</v>
      </c>
      <c r="N22" s="20" t="s">
        <v>3</v>
      </c>
      <c r="O22" s="20">
        <f t="shared" si="2"/>
        <v>1</v>
      </c>
      <c r="P22" s="20">
        <f t="shared" si="2"/>
        <v>4</v>
      </c>
      <c r="Q22" s="20">
        <f t="shared" si="2"/>
        <v>4</v>
      </c>
      <c r="R22" s="20">
        <f t="shared" si="2"/>
        <v>3</v>
      </c>
      <c r="S22" s="20">
        <f t="shared" si="2"/>
        <v>1</v>
      </c>
      <c r="T22" s="20">
        <f t="shared" si="3"/>
        <v>1</v>
      </c>
      <c r="U22" s="20">
        <f t="shared" si="3"/>
        <v>4</v>
      </c>
      <c r="V22" s="123" t="str">
        <f t="shared" si="3"/>
        <v>–</v>
      </c>
      <c r="W22" s="123"/>
      <c r="X22" s="123">
        <f t="shared" si="3"/>
        <v>2</v>
      </c>
    </row>
    <row r="23" spans="1:24" s="61" customFormat="1" x14ac:dyDescent="0.2">
      <c r="A23" s="18">
        <v>19</v>
      </c>
      <c r="B23" s="63"/>
      <c r="C23" s="62" t="s">
        <v>40</v>
      </c>
      <c r="D23" s="178">
        <f>IF(SUM(N23,O23,P23,Q23,R23)&gt;0,SUM(N23,O23,P23,Q23,R23),"–")</f>
        <v>32</v>
      </c>
      <c r="E23" s="178">
        <f t="shared" si="1"/>
        <v>38</v>
      </c>
      <c r="F23" s="122">
        <v>7</v>
      </c>
      <c r="G23" s="122">
        <v>5</v>
      </c>
      <c r="H23" s="122">
        <v>9</v>
      </c>
      <c r="I23" s="122">
        <v>5</v>
      </c>
      <c r="J23" s="122">
        <v>10</v>
      </c>
      <c r="K23" s="122">
        <v>3</v>
      </c>
      <c r="L23" s="122">
        <v>6</v>
      </c>
      <c r="M23" s="122">
        <v>7</v>
      </c>
      <c r="N23" s="122">
        <v>5</v>
      </c>
      <c r="O23" s="122">
        <v>4</v>
      </c>
      <c r="P23" s="122">
        <v>5</v>
      </c>
      <c r="Q23" s="122">
        <v>7</v>
      </c>
      <c r="R23" s="122">
        <v>11</v>
      </c>
      <c r="S23" s="58">
        <v>5</v>
      </c>
      <c r="T23" s="58">
        <v>5</v>
      </c>
      <c r="U23" s="110">
        <v>11</v>
      </c>
      <c r="V23" s="110">
        <v>5</v>
      </c>
      <c r="W23" s="110"/>
      <c r="X23" s="110">
        <v>12</v>
      </c>
    </row>
    <row r="24" spans="1:24" s="17" customFormat="1" x14ac:dyDescent="0.2">
      <c r="A24" s="18">
        <v>20</v>
      </c>
      <c r="B24" s="56"/>
      <c r="C24" s="60" t="s">
        <v>44</v>
      </c>
      <c r="D24" s="225" t="s">
        <v>3</v>
      </c>
      <c r="E24" s="136">
        <f t="shared" si="1"/>
        <v>12</v>
      </c>
      <c r="F24" s="20" t="s">
        <v>3</v>
      </c>
      <c r="G24" s="20" t="s">
        <v>3</v>
      </c>
      <c r="H24" s="20" t="s">
        <v>3</v>
      </c>
      <c r="I24" s="20" t="s">
        <v>3</v>
      </c>
      <c r="J24" s="20" t="s">
        <v>3</v>
      </c>
      <c r="K24" s="20" t="s">
        <v>3</v>
      </c>
      <c r="L24" s="20" t="s">
        <v>3</v>
      </c>
      <c r="M24" s="20" t="s">
        <v>3</v>
      </c>
      <c r="N24" s="20" t="s">
        <v>3</v>
      </c>
      <c r="O24" s="20">
        <v>1</v>
      </c>
      <c r="P24" s="20" t="s">
        <v>2</v>
      </c>
      <c r="Q24" s="20">
        <v>4</v>
      </c>
      <c r="R24" s="20">
        <v>3</v>
      </c>
      <c r="S24" s="20">
        <v>2</v>
      </c>
      <c r="T24" s="20">
        <v>3</v>
      </c>
      <c r="U24" s="111">
        <v>3</v>
      </c>
      <c r="V24" s="160">
        <v>1</v>
      </c>
      <c r="W24" s="160"/>
      <c r="X24" s="160">
        <v>3</v>
      </c>
    </row>
    <row r="25" spans="1:24" s="17" customFormat="1" x14ac:dyDescent="0.2">
      <c r="A25" s="18">
        <v>21</v>
      </c>
      <c r="B25" s="56"/>
      <c r="C25" s="60" t="s">
        <v>45</v>
      </c>
      <c r="D25" s="225" t="s">
        <v>3</v>
      </c>
      <c r="E25" s="136">
        <f t="shared" si="1"/>
        <v>26</v>
      </c>
      <c r="F25" s="20" t="s">
        <v>3</v>
      </c>
      <c r="G25" s="20" t="s">
        <v>3</v>
      </c>
      <c r="H25" s="20" t="s">
        <v>3</v>
      </c>
      <c r="I25" s="20" t="s">
        <v>3</v>
      </c>
      <c r="J25" s="20" t="s">
        <v>3</v>
      </c>
      <c r="K25" s="20" t="s">
        <v>3</v>
      </c>
      <c r="L25" s="20" t="s">
        <v>3</v>
      </c>
      <c r="M25" s="20" t="s">
        <v>3</v>
      </c>
      <c r="N25" s="20" t="s">
        <v>3</v>
      </c>
      <c r="O25" s="20">
        <v>3</v>
      </c>
      <c r="P25" s="20">
        <v>5</v>
      </c>
      <c r="Q25" s="20">
        <v>3</v>
      </c>
      <c r="R25" s="20">
        <v>8</v>
      </c>
      <c r="S25" s="20">
        <v>3</v>
      </c>
      <c r="T25" s="20">
        <v>2</v>
      </c>
      <c r="U25" s="111">
        <v>8</v>
      </c>
      <c r="V25" s="160">
        <v>4</v>
      </c>
      <c r="W25" s="160"/>
      <c r="X25" s="160">
        <v>9</v>
      </c>
    </row>
    <row r="26" spans="1:24" x14ac:dyDescent="0.2">
      <c r="A26" s="24"/>
      <c r="B26" s="24"/>
      <c r="C26" s="15"/>
      <c r="D26" s="148"/>
      <c r="E26" s="148"/>
      <c r="F26" s="40"/>
      <c r="G26" s="40"/>
      <c r="H26" s="40"/>
      <c r="I26" s="40"/>
      <c r="J26" s="40"/>
      <c r="K26" s="40"/>
      <c r="L26" s="40"/>
      <c r="M26" s="40"/>
      <c r="N26" s="40"/>
      <c r="O26" s="40"/>
      <c r="P26" s="40"/>
      <c r="Q26" s="40"/>
      <c r="R26" s="40"/>
      <c r="S26" s="40"/>
      <c r="T26" s="40"/>
      <c r="U26" s="40"/>
      <c r="V26" s="148"/>
      <c r="W26" s="148"/>
      <c r="X26" s="148"/>
    </row>
    <row r="27" spans="1:24" x14ac:dyDescent="0.2">
      <c r="B27" s="16"/>
      <c r="C27" s="4" t="s">
        <v>297</v>
      </c>
    </row>
    <row r="28" spans="1:24" x14ac:dyDescent="0.2">
      <c r="C28" s="14" t="s">
        <v>258</v>
      </c>
    </row>
  </sheetData>
  <mergeCells count="1">
    <mergeCell ref="A3:C3"/>
  </mergeCells>
  <pageMargins left="0.39370078740157483" right="0.39370078740157483" top="0.59055118110236227" bottom="0.74803149606299213" header="0.31496062992125984" footer="0.31496062992125984"/>
  <pageSetup paperSize="9" scale="87"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30"/>
  <sheetViews>
    <sheetView showGridLines="0" zoomScaleNormal="100" zoomScaleSheetLayoutView="100" workbookViewId="0">
      <pane xSplit="3" ySplit="3" topLeftCell="D4" activePane="bottomRight" state="frozen"/>
      <selection pane="topRight"/>
      <selection pane="bottomLeft"/>
      <selection pane="bottomRight"/>
    </sheetView>
  </sheetViews>
  <sheetFormatPr defaultColWidth="9.140625" defaultRowHeight="12.75" outlineLevelCol="1" x14ac:dyDescent="0.2"/>
  <cols>
    <col min="1" max="1" width="2.85546875" style="12" customWidth="1"/>
    <col min="2" max="2" width="0.85546875" style="12" customWidth="1"/>
    <col min="3" max="3" width="41.7109375" style="12" customWidth="1"/>
    <col min="4" max="5" width="6.7109375" style="66" customWidth="1"/>
    <col min="6" max="16" width="4.7109375" style="12" hidden="1" customWidth="1" outlineLevel="1"/>
    <col min="17" max="17" width="4.7109375" style="12" customWidth="1" collapsed="1"/>
    <col min="18" max="21" width="4.7109375" style="12" customWidth="1"/>
    <col min="22" max="22" width="4.7109375" style="66" customWidth="1"/>
    <col min="23" max="23" width="1.5703125" style="66" customWidth="1"/>
    <col min="24" max="24" width="4.7109375" style="66" customWidth="1"/>
    <col min="25" max="16384" width="9.140625" style="12"/>
  </cols>
  <sheetData>
    <row r="1" spans="1:24" ht="14.25" customHeight="1" x14ac:dyDescent="0.2">
      <c r="A1" s="17" t="s">
        <v>281</v>
      </c>
      <c r="F1" s="17"/>
    </row>
    <row r="2" spans="1:24" ht="14.25" customHeight="1" x14ac:dyDescent="0.2">
      <c r="A2" s="16" t="s">
        <v>290</v>
      </c>
      <c r="F2" s="16"/>
    </row>
    <row r="3" spans="1:24" ht="24" customHeight="1" x14ac:dyDescent="0.2">
      <c r="A3" s="244"/>
      <c r="B3" s="244"/>
      <c r="C3" s="244"/>
      <c r="D3" s="185" t="s">
        <v>327</v>
      </c>
      <c r="E3" s="185" t="s">
        <v>328</v>
      </c>
      <c r="F3" s="115">
        <v>2000</v>
      </c>
      <c r="G3" s="115">
        <v>2001</v>
      </c>
      <c r="H3" s="115">
        <v>2002</v>
      </c>
      <c r="I3" s="115">
        <v>2003</v>
      </c>
      <c r="J3" s="115">
        <v>2004</v>
      </c>
      <c r="K3" s="115">
        <v>2005</v>
      </c>
      <c r="L3" s="115">
        <v>2006</v>
      </c>
      <c r="M3" s="115">
        <v>2007</v>
      </c>
      <c r="N3" s="115">
        <v>2008</v>
      </c>
      <c r="O3" s="115">
        <v>2009</v>
      </c>
      <c r="P3" s="115">
        <v>2010</v>
      </c>
      <c r="Q3" s="115">
        <v>2011</v>
      </c>
      <c r="R3" s="115">
        <v>2012</v>
      </c>
      <c r="S3" s="115">
        <v>2013</v>
      </c>
      <c r="T3" s="115">
        <v>2014</v>
      </c>
      <c r="U3" s="115">
        <v>2015</v>
      </c>
      <c r="V3" s="158">
        <v>2016</v>
      </c>
      <c r="W3" s="162"/>
      <c r="X3" s="158">
        <v>2017</v>
      </c>
    </row>
    <row r="4" spans="1:24" ht="33.75" x14ac:dyDescent="0.2">
      <c r="A4" s="18"/>
      <c r="B4" s="18"/>
      <c r="C4" s="19" t="s">
        <v>284</v>
      </c>
      <c r="D4" s="174"/>
      <c r="E4" s="136"/>
      <c r="F4" s="20"/>
      <c r="G4" s="20"/>
      <c r="H4" s="20"/>
      <c r="I4" s="20"/>
      <c r="J4" s="20"/>
      <c r="K4" s="20"/>
      <c r="L4" s="20"/>
      <c r="M4" s="20"/>
      <c r="N4" s="20"/>
      <c r="O4" s="20"/>
      <c r="P4" s="20"/>
      <c r="Q4" s="20"/>
      <c r="R4" s="20"/>
      <c r="S4" s="20"/>
      <c r="T4" s="20"/>
      <c r="W4" s="163"/>
    </row>
    <row r="5" spans="1:24" ht="14.1" customHeight="1" x14ac:dyDescent="0.2">
      <c r="A5" s="18">
        <v>1</v>
      </c>
      <c r="B5" s="18"/>
      <c r="C5" s="21" t="s">
        <v>105</v>
      </c>
      <c r="D5" s="174">
        <f>IF(SUM(N5,O5,P5,Q5,R5)&gt;0,SUM(N5,O5,P5,Q5,R5),"–")</f>
        <v>4</v>
      </c>
      <c r="E5" s="136" t="str">
        <f>IF(SUM(S5,T5,U5,V5,X5)&gt;0,SUM(S5,T5,U5,V5,X5),"–")</f>
        <v>–</v>
      </c>
      <c r="F5" s="20">
        <v>3</v>
      </c>
      <c r="G5" s="20">
        <v>1</v>
      </c>
      <c r="H5" s="20">
        <v>1</v>
      </c>
      <c r="I5" s="20" t="s">
        <v>2</v>
      </c>
      <c r="J5" s="20" t="s">
        <v>2</v>
      </c>
      <c r="K5" s="20">
        <v>2</v>
      </c>
      <c r="L5" s="20" t="s">
        <v>2</v>
      </c>
      <c r="M5" s="20">
        <v>2</v>
      </c>
      <c r="N5" s="20" t="s">
        <v>2</v>
      </c>
      <c r="O5" s="20">
        <v>1</v>
      </c>
      <c r="P5" s="20">
        <v>1</v>
      </c>
      <c r="Q5" s="20">
        <v>2</v>
      </c>
      <c r="R5" s="20" t="s">
        <v>2</v>
      </c>
      <c r="S5" s="20" t="s">
        <v>2</v>
      </c>
      <c r="T5" s="20" t="s">
        <v>2</v>
      </c>
      <c r="U5" s="20" t="s">
        <v>2</v>
      </c>
      <c r="V5" s="159" t="s">
        <v>2</v>
      </c>
      <c r="W5" s="164"/>
      <c r="X5" s="123" t="s">
        <v>2</v>
      </c>
    </row>
    <row r="6" spans="1:24" ht="14.1" customHeight="1" x14ac:dyDescent="0.2">
      <c r="A6" s="18">
        <v>2</v>
      </c>
      <c r="B6" s="18"/>
      <c r="C6" s="3" t="s">
        <v>10</v>
      </c>
      <c r="D6" s="225" t="s">
        <v>3</v>
      </c>
      <c r="E6" s="136" t="str">
        <f t="shared" ref="E6:E25" si="0">IF(SUM(S6,T6,U6,V6,X6)&gt;0,SUM(S6,T6,U6,V6,X6),"–")</f>
        <v>–</v>
      </c>
      <c r="F6" s="20" t="s">
        <v>3</v>
      </c>
      <c r="G6" s="20" t="s">
        <v>3</v>
      </c>
      <c r="H6" s="20" t="s">
        <v>3</v>
      </c>
      <c r="I6" s="20" t="s">
        <v>3</v>
      </c>
      <c r="J6" s="20" t="s">
        <v>3</v>
      </c>
      <c r="K6" s="20" t="s">
        <v>3</v>
      </c>
      <c r="L6" s="20" t="s">
        <v>3</v>
      </c>
      <c r="M6" s="20" t="s">
        <v>3</v>
      </c>
      <c r="N6" s="20" t="s">
        <v>3</v>
      </c>
      <c r="O6" s="20">
        <v>1</v>
      </c>
      <c r="P6" s="20">
        <v>1</v>
      </c>
      <c r="Q6" s="20">
        <v>2</v>
      </c>
      <c r="R6" s="20" t="s">
        <v>2</v>
      </c>
      <c r="S6" s="20" t="s">
        <v>2</v>
      </c>
      <c r="T6" s="20" t="s">
        <v>2</v>
      </c>
      <c r="U6" s="20" t="s">
        <v>2</v>
      </c>
      <c r="V6" s="159" t="s">
        <v>2</v>
      </c>
      <c r="W6" s="164"/>
      <c r="X6" s="123" t="s">
        <v>2</v>
      </c>
    </row>
    <row r="7" spans="1:24" ht="14.1" customHeight="1" x14ac:dyDescent="0.2">
      <c r="A7" s="18">
        <v>3</v>
      </c>
      <c r="B7" s="18"/>
      <c r="C7" s="3" t="s">
        <v>11</v>
      </c>
      <c r="D7" s="225" t="s">
        <v>3</v>
      </c>
      <c r="E7" s="136" t="str">
        <f t="shared" si="0"/>
        <v>–</v>
      </c>
      <c r="F7" s="20" t="s">
        <v>3</v>
      </c>
      <c r="G7" s="20" t="s">
        <v>3</v>
      </c>
      <c r="H7" s="20" t="s">
        <v>3</v>
      </c>
      <c r="I7" s="20" t="s">
        <v>3</v>
      </c>
      <c r="J7" s="20" t="s">
        <v>3</v>
      </c>
      <c r="K7" s="20" t="s">
        <v>3</v>
      </c>
      <c r="L7" s="20" t="s">
        <v>3</v>
      </c>
      <c r="M7" s="20" t="s">
        <v>3</v>
      </c>
      <c r="N7" s="20" t="s">
        <v>3</v>
      </c>
      <c r="O7" s="20" t="s">
        <v>2</v>
      </c>
      <c r="P7" s="20" t="s">
        <v>2</v>
      </c>
      <c r="Q7" s="20" t="s">
        <v>2</v>
      </c>
      <c r="R7" s="20" t="s">
        <v>2</v>
      </c>
      <c r="S7" s="20" t="s">
        <v>2</v>
      </c>
      <c r="T7" s="20" t="s">
        <v>2</v>
      </c>
      <c r="U7" s="20" t="s">
        <v>2</v>
      </c>
      <c r="V7" s="159" t="s">
        <v>2</v>
      </c>
      <c r="W7" s="164"/>
      <c r="X7" s="123" t="s">
        <v>2</v>
      </c>
    </row>
    <row r="8" spans="1:24" ht="14.1" customHeight="1" x14ac:dyDescent="0.2">
      <c r="A8" s="18">
        <v>4</v>
      </c>
      <c r="B8" s="18"/>
      <c r="C8" s="22" t="s">
        <v>12</v>
      </c>
      <c r="D8" s="174" t="str">
        <f>IF(SUM(N8,O8,P8,Q8,R8)&gt;0,SUM(N8,O8,P8,Q8,R8),"–")</f>
        <v>–</v>
      </c>
      <c r="E8" s="136" t="str">
        <f t="shared" si="0"/>
        <v>–</v>
      </c>
      <c r="F8" s="20">
        <v>1</v>
      </c>
      <c r="G8" s="20" t="s">
        <v>2</v>
      </c>
      <c r="H8" s="20">
        <v>1</v>
      </c>
      <c r="I8" s="20" t="s">
        <v>2</v>
      </c>
      <c r="J8" s="20" t="s">
        <v>2</v>
      </c>
      <c r="K8" s="20" t="s">
        <v>2</v>
      </c>
      <c r="L8" s="20" t="s">
        <v>2</v>
      </c>
      <c r="M8" s="20" t="s">
        <v>2</v>
      </c>
      <c r="N8" s="20" t="s">
        <v>2</v>
      </c>
      <c r="O8" s="20" t="s">
        <v>2</v>
      </c>
      <c r="P8" s="20" t="s">
        <v>2</v>
      </c>
      <c r="Q8" s="20" t="s">
        <v>2</v>
      </c>
      <c r="R8" s="20" t="s">
        <v>2</v>
      </c>
      <c r="S8" s="20" t="s">
        <v>2</v>
      </c>
      <c r="T8" s="20" t="s">
        <v>2</v>
      </c>
      <c r="U8" s="20" t="s">
        <v>2</v>
      </c>
      <c r="V8" s="159" t="s">
        <v>2</v>
      </c>
      <c r="W8" s="164"/>
      <c r="X8" s="123" t="s">
        <v>2</v>
      </c>
    </row>
    <row r="9" spans="1:24" ht="14.1" customHeight="1" x14ac:dyDescent="0.2">
      <c r="A9" s="18">
        <v>5</v>
      </c>
      <c r="B9" s="18"/>
      <c r="C9" s="3" t="s">
        <v>10</v>
      </c>
      <c r="D9" s="225" t="s">
        <v>3</v>
      </c>
      <c r="E9" s="136" t="str">
        <f t="shared" si="0"/>
        <v>–</v>
      </c>
      <c r="F9" s="20" t="s">
        <v>3</v>
      </c>
      <c r="G9" s="20" t="s">
        <v>3</v>
      </c>
      <c r="H9" s="20" t="s">
        <v>3</v>
      </c>
      <c r="I9" s="20" t="s">
        <v>3</v>
      </c>
      <c r="J9" s="20" t="s">
        <v>3</v>
      </c>
      <c r="K9" s="20" t="s">
        <v>3</v>
      </c>
      <c r="L9" s="20" t="s">
        <v>3</v>
      </c>
      <c r="M9" s="20" t="s">
        <v>3</v>
      </c>
      <c r="N9" s="20" t="s">
        <v>3</v>
      </c>
      <c r="O9" s="20" t="s">
        <v>2</v>
      </c>
      <c r="P9" s="20" t="s">
        <v>2</v>
      </c>
      <c r="Q9" s="20" t="s">
        <v>2</v>
      </c>
      <c r="R9" s="20" t="s">
        <v>2</v>
      </c>
      <c r="S9" s="20" t="s">
        <v>2</v>
      </c>
      <c r="T9" s="20" t="s">
        <v>2</v>
      </c>
      <c r="U9" s="20" t="s">
        <v>2</v>
      </c>
      <c r="V9" s="159" t="s">
        <v>2</v>
      </c>
      <c r="W9" s="164"/>
      <c r="X9" s="123" t="s">
        <v>2</v>
      </c>
    </row>
    <row r="10" spans="1:24" ht="14.1" customHeight="1" x14ac:dyDescent="0.2">
      <c r="A10" s="18">
        <v>6</v>
      </c>
      <c r="B10" s="18"/>
      <c r="C10" s="3" t="s">
        <v>11</v>
      </c>
      <c r="D10" s="225" t="s">
        <v>3</v>
      </c>
      <c r="E10" s="136" t="str">
        <f t="shared" si="0"/>
        <v>–</v>
      </c>
      <c r="F10" s="20" t="s">
        <v>3</v>
      </c>
      <c r="G10" s="20" t="s">
        <v>3</v>
      </c>
      <c r="H10" s="20" t="s">
        <v>3</v>
      </c>
      <c r="I10" s="20" t="s">
        <v>3</v>
      </c>
      <c r="J10" s="20" t="s">
        <v>3</v>
      </c>
      <c r="K10" s="20" t="s">
        <v>3</v>
      </c>
      <c r="L10" s="20" t="s">
        <v>3</v>
      </c>
      <c r="M10" s="20" t="s">
        <v>3</v>
      </c>
      <c r="N10" s="20" t="s">
        <v>3</v>
      </c>
      <c r="O10" s="20" t="s">
        <v>2</v>
      </c>
      <c r="P10" s="20" t="s">
        <v>2</v>
      </c>
      <c r="Q10" s="20" t="s">
        <v>2</v>
      </c>
      <c r="R10" s="20" t="s">
        <v>2</v>
      </c>
      <c r="S10" s="20" t="s">
        <v>2</v>
      </c>
      <c r="T10" s="20" t="s">
        <v>2</v>
      </c>
      <c r="U10" s="20" t="s">
        <v>2</v>
      </c>
      <c r="V10" s="159" t="s">
        <v>2</v>
      </c>
      <c r="W10" s="164"/>
      <c r="X10" s="123" t="s">
        <v>2</v>
      </c>
    </row>
    <row r="11" spans="1:24" ht="14.1" customHeight="1" x14ac:dyDescent="0.2">
      <c r="A11" s="18">
        <v>7</v>
      </c>
      <c r="B11" s="18"/>
      <c r="C11" s="103" t="s">
        <v>114</v>
      </c>
      <c r="D11" s="225" t="s">
        <v>3</v>
      </c>
      <c r="E11" s="225" t="s">
        <v>3</v>
      </c>
      <c r="F11" s="31" t="s">
        <v>3</v>
      </c>
      <c r="G11" s="31" t="s">
        <v>3</v>
      </c>
      <c r="H11" s="31" t="s">
        <v>3</v>
      </c>
      <c r="I11" s="31" t="s">
        <v>3</v>
      </c>
      <c r="J11" s="31" t="s">
        <v>3</v>
      </c>
      <c r="K11" s="31" t="s">
        <v>3</v>
      </c>
      <c r="L11" s="31" t="s">
        <v>3</v>
      </c>
      <c r="M11" s="31" t="s">
        <v>3</v>
      </c>
      <c r="N11" s="31" t="s">
        <v>3</v>
      </c>
      <c r="O11" s="31" t="s">
        <v>3</v>
      </c>
      <c r="P11" s="31" t="s">
        <v>3</v>
      </c>
      <c r="Q11" s="31" t="s">
        <v>3</v>
      </c>
      <c r="R11" s="31" t="s">
        <v>3</v>
      </c>
      <c r="S11" s="31" t="s">
        <v>3</v>
      </c>
      <c r="T11" s="20" t="s">
        <v>2</v>
      </c>
      <c r="U11" s="20" t="s">
        <v>2</v>
      </c>
      <c r="V11" s="123">
        <v>1</v>
      </c>
      <c r="W11" s="146" t="s">
        <v>286</v>
      </c>
      <c r="X11" s="123" t="s">
        <v>2</v>
      </c>
    </row>
    <row r="12" spans="1:24" ht="14.1" customHeight="1" x14ac:dyDescent="0.2">
      <c r="A12" s="18">
        <v>8</v>
      </c>
      <c r="B12" s="18"/>
      <c r="C12" s="69" t="s">
        <v>10</v>
      </c>
      <c r="D12" s="225" t="s">
        <v>3</v>
      </c>
      <c r="E12" s="225" t="s">
        <v>3</v>
      </c>
      <c r="F12" s="31" t="s">
        <v>3</v>
      </c>
      <c r="G12" s="31" t="s">
        <v>3</v>
      </c>
      <c r="H12" s="31" t="s">
        <v>3</v>
      </c>
      <c r="I12" s="31" t="s">
        <v>3</v>
      </c>
      <c r="J12" s="31" t="s">
        <v>3</v>
      </c>
      <c r="K12" s="31" t="s">
        <v>3</v>
      </c>
      <c r="L12" s="31" t="s">
        <v>3</v>
      </c>
      <c r="M12" s="31" t="s">
        <v>3</v>
      </c>
      <c r="N12" s="31" t="s">
        <v>3</v>
      </c>
      <c r="O12" s="31" t="s">
        <v>3</v>
      </c>
      <c r="P12" s="31" t="s">
        <v>3</v>
      </c>
      <c r="Q12" s="31" t="s">
        <v>3</v>
      </c>
      <c r="R12" s="31" t="s">
        <v>3</v>
      </c>
      <c r="S12" s="31" t="s">
        <v>3</v>
      </c>
      <c r="T12" s="20" t="s">
        <v>2</v>
      </c>
      <c r="U12" s="20" t="s">
        <v>2</v>
      </c>
      <c r="V12" s="123">
        <v>1</v>
      </c>
      <c r="W12" s="165"/>
      <c r="X12" s="123" t="s">
        <v>2</v>
      </c>
    </row>
    <row r="13" spans="1:24" ht="14.1" customHeight="1" x14ac:dyDescent="0.2">
      <c r="A13" s="18">
        <v>9</v>
      </c>
      <c r="B13" s="18"/>
      <c r="C13" s="69" t="s">
        <v>11</v>
      </c>
      <c r="D13" s="225" t="s">
        <v>3</v>
      </c>
      <c r="E13" s="225" t="s">
        <v>3</v>
      </c>
      <c r="F13" s="31" t="s">
        <v>3</v>
      </c>
      <c r="G13" s="31" t="s">
        <v>3</v>
      </c>
      <c r="H13" s="31" t="s">
        <v>3</v>
      </c>
      <c r="I13" s="31" t="s">
        <v>3</v>
      </c>
      <c r="J13" s="31" t="s">
        <v>3</v>
      </c>
      <c r="K13" s="31" t="s">
        <v>3</v>
      </c>
      <c r="L13" s="31" t="s">
        <v>3</v>
      </c>
      <c r="M13" s="31" t="s">
        <v>3</v>
      </c>
      <c r="N13" s="31" t="s">
        <v>3</v>
      </c>
      <c r="O13" s="31" t="s">
        <v>3</v>
      </c>
      <c r="P13" s="31" t="s">
        <v>3</v>
      </c>
      <c r="Q13" s="31" t="s">
        <v>3</v>
      </c>
      <c r="R13" s="31" t="s">
        <v>3</v>
      </c>
      <c r="S13" s="31" t="s">
        <v>3</v>
      </c>
      <c r="T13" s="20" t="s">
        <v>2</v>
      </c>
      <c r="U13" s="20" t="s">
        <v>2</v>
      </c>
      <c r="V13" s="123" t="s">
        <v>2</v>
      </c>
      <c r="W13" s="146" t="s">
        <v>286</v>
      </c>
      <c r="X13" s="123" t="s">
        <v>2</v>
      </c>
    </row>
    <row r="14" spans="1:24" ht="24" customHeight="1" x14ac:dyDescent="0.2">
      <c r="A14" s="18">
        <v>10</v>
      </c>
      <c r="B14" s="18"/>
      <c r="C14" s="21" t="s">
        <v>13</v>
      </c>
      <c r="D14" s="136">
        <f>IF(SUM(N14,O14,P14,Q14,R14)&gt;0,SUM(N14,O14,P14,Q14,R14),"–")</f>
        <v>11</v>
      </c>
      <c r="E14" s="136">
        <f t="shared" si="0"/>
        <v>10</v>
      </c>
      <c r="F14" s="20" t="s">
        <v>3</v>
      </c>
      <c r="G14" s="20" t="s">
        <v>3</v>
      </c>
      <c r="H14" s="20" t="s">
        <v>3</v>
      </c>
      <c r="I14" s="20" t="s">
        <v>3</v>
      </c>
      <c r="J14" s="20" t="s">
        <v>3</v>
      </c>
      <c r="K14" s="20" t="s">
        <v>3</v>
      </c>
      <c r="L14" s="20">
        <v>2</v>
      </c>
      <c r="M14" s="20">
        <v>1</v>
      </c>
      <c r="N14" s="20">
        <v>2</v>
      </c>
      <c r="O14" s="20" t="s">
        <v>2</v>
      </c>
      <c r="P14" s="20">
        <v>2</v>
      </c>
      <c r="Q14" s="20">
        <v>2</v>
      </c>
      <c r="R14" s="20">
        <v>5</v>
      </c>
      <c r="S14" s="20">
        <v>2</v>
      </c>
      <c r="T14" s="20">
        <v>1</v>
      </c>
      <c r="U14" s="111">
        <v>2</v>
      </c>
      <c r="V14" s="160">
        <v>3</v>
      </c>
      <c r="W14" s="166"/>
      <c r="X14" s="160">
        <v>2</v>
      </c>
    </row>
    <row r="15" spans="1:24" ht="14.1" customHeight="1" x14ac:dyDescent="0.2">
      <c r="A15" s="18">
        <v>11</v>
      </c>
      <c r="B15" s="18"/>
      <c r="C15" s="3" t="s">
        <v>10</v>
      </c>
      <c r="D15" s="225" t="s">
        <v>3</v>
      </c>
      <c r="E15" s="136">
        <f t="shared" si="0"/>
        <v>1</v>
      </c>
      <c r="F15" s="20" t="s">
        <v>3</v>
      </c>
      <c r="G15" s="20" t="s">
        <v>3</v>
      </c>
      <c r="H15" s="20" t="s">
        <v>3</v>
      </c>
      <c r="I15" s="20" t="s">
        <v>3</v>
      </c>
      <c r="J15" s="20" t="s">
        <v>3</v>
      </c>
      <c r="K15" s="20" t="s">
        <v>3</v>
      </c>
      <c r="L15" s="20" t="s">
        <v>3</v>
      </c>
      <c r="M15" s="20" t="s">
        <v>3</v>
      </c>
      <c r="N15" s="20" t="s">
        <v>3</v>
      </c>
      <c r="O15" s="20" t="s">
        <v>2</v>
      </c>
      <c r="P15" s="20" t="s">
        <v>2</v>
      </c>
      <c r="Q15" s="20">
        <v>2</v>
      </c>
      <c r="R15" s="20" t="s">
        <v>2</v>
      </c>
      <c r="S15" s="20" t="s">
        <v>2</v>
      </c>
      <c r="T15" s="20" t="s">
        <v>2</v>
      </c>
      <c r="U15" s="20" t="s">
        <v>2</v>
      </c>
      <c r="V15" s="123" t="s">
        <v>2</v>
      </c>
      <c r="W15" s="165"/>
      <c r="X15" s="123">
        <v>1</v>
      </c>
    </row>
    <row r="16" spans="1:24" ht="14.1" customHeight="1" x14ac:dyDescent="0.2">
      <c r="A16" s="18">
        <v>12</v>
      </c>
      <c r="B16" s="18"/>
      <c r="C16" s="3" t="s">
        <v>11</v>
      </c>
      <c r="D16" s="225" t="s">
        <v>3</v>
      </c>
      <c r="E16" s="136">
        <f t="shared" si="0"/>
        <v>9</v>
      </c>
      <c r="F16" s="20" t="s">
        <v>3</v>
      </c>
      <c r="G16" s="20" t="s">
        <v>3</v>
      </c>
      <c r="H16" s="20" t="s">
        <v>3</v>
      </c>
      <c r="I16" s="20" t="s">
        <v>3</v>
      </c>
      <c r="J16" s="20" t="s">
        <v>3</v>
      </c>
      <c r="K16" s="20" t="s">
        <v>3</v>
      </c>
      <c r="L16" s="20" t="s">
        <v>3</v>
      </c>
      <c r="M16" s="20" t="s">
        <v>3</v>
      </c>
      <c r="N16" s="20" t="s">
        <v>3</v>
      </c>
      <c r="O16" s="20" t="s">
        <v>2</v>
      </c>
      <c r="P16" s="20">
        <v>2</v>
      </c>
      <c r="Q16" s="20" t="s">
        <v>2</v>
      </c>
      <c r="R16" s="20">
        <v>5</v>
      </c>
      <c r="S16" s="20">
        <v>2</v>
      </c>
      <c r="T16" s="20">
        <v>1</v>
      </c>
      <c r="U16" s="111">
        <v>2</v>
      </c>
      <c r="V16" s="160">
        <v>3</v>
      </c>
      <c r="W16" s="166"/>
      <c r="X16" s="160">
        <v>1</v>
      </c>
    </row>
    <row r="17" spans="1:24" ht="14.1" customHeight="1" x14ac:dyDescent="0.2">
      <c r="A17" s="18">
        <v>13</v>
      </c>
      <c r="B17" s="18"/>
      <c r="C17" s="21" t="s">
        <v>14</v>
      </c>
      <c r="D17" s="136">
        <f>IF(SUM(N17,O17,P17,Q17,R17)&gt;0,SUM(N17,O17,P17,Q17,R17),"–")</f>
        <v>3</v>
      </c>
      <c r="E17" s="136">
        <f t="shared" si="0"/>
        <v>1</v>
      </c>
      <c r="F17" s="20">
        <v>2</v>
      </c>
      <c r="G17" s="20">
        <v>2</v>
      </c>
      <c r="H17" s="20">
        <v>3</v>
      </c>
      <c r="I17" s="20" t="s">
        <v>2</v>
      </c>
      <c r="J17" s="20">
        <v>3</v>
      </c>
      <c r="K17" s="20" t="s">
        <v>2</v>
      </c>
      <c r="L17" s="20" t="s">
        <v>2</v>
      </c>
      <c r="M17" s="20" t="s">
        <v>2</v>
      </c>
      <c r="N17" s="20" t="s">
        <v>2</v>
      </c>
      <c r="O17" s="20" t="s">
        <v>2</v>
      </c>
      <c r="P17" s="20">
        <v>2</v>
      </c>
      <c r="Q17" s="20">
        <v>1</v>
      </c>
      <c r="R17" s="20" t="s">
        <v>2</v>
      </c>
      <c r="S17" s="20">
        <v>1</v>
      </c>
      <c r="T17" s="20" t="s">
        <v>2</v>
      </c>
      <c r="U17" s="20" t="s">
        <v>2</v>
      </c>
      <c r="V17" s="123" t="s">
        <v>2</v>
      </c>
      <c r="W17" s="173" t="s">
        <v>286</v>
      </c>
      <c r="X17" s="123" t="s">
        <v>2</v>
      </c>
    </row>
    <row r="18" spans="1:24" ht="14.1" customHeight="1" x14ac:dyDescent="0.2">
      <c r="A18" s="18">
        <v>14</v>
      </c>
      <c r="B18" s="18"/>
      <c r="C18" s="3" t="s">
        <v>10</v>
      </c>
      <c r="D18" s="225" t="s">
        <v>3</v>
      </c>
      <c r="E18" s="136">
        <f t="shared" si="0"/>
        <v>1</v>
      </c>
      <c r="F18" s="20" t="s">
        <v>3</v>
      </c>
      <c r="G18" s="20" t="s">
        <v>3</v>
      </c>
      <c r="H18" s="20" t="s">
        <v>3</v>
      </c>
      <c r="I18" s="20" t="s">
        <v>3</v>
      </c>
      <c r="J18" s="20" t="s">
        <v>3</v>
      </c>
      <c r="K18" s="20" t="s">
        <v>3</v>
      </c>
      <c r="L18" s="20" t="s">
        <v>3</v>
      </c>
      <c r="M18" s="20" t="s">
        <v>3</v>
      </c>
      <c r="N18" s="20" t="s">
        <v>3</v>
      </c>
      <c r="O18" s="20" t="s">
        <v>2</v>
      </c>
      <c r="P18" s="20">
        <v>1</v>
      </c>
      <c r="Q18" s="20" t="s">
        <v>2</v>
      </c>
      <c r="R18" s="20" t="s">
        <v>2</v>
      </c>
      <c r="S18" s="20">
        <v>1</v>
      </c>
      <c r="T18" s="20" t="s">
        <v>2</v>
      </c>
      <c r="U18" s="20" t="s">
        <v>2</v>
      </c>
      <c r="V18" s="123" t="s">
        <v>2</v>
      </c>
      <c r="W18" s="165"/>
      <c r="X18" s="123" t="s">
        <v>2</v>
      </c>
    </row>
    <row r="19" spans="1:24" ht="14.1" customHeight="1" x14ac:dyDescent="0.2">
      <c r="A19" s="18">
        <v>15</v>
      </c>
      <c r="B19" s="18"/>
      <c r="C19" s="3" t="s">
        <v>11</v>
      </c>
      <c r="D19" s="225" t="s">
        <v>3</v>
      </c>
      <c r="E19" s="136" t="str">
        <f t="shared" si="0"/>
        <v>–</v>
      </c>
      <c r="F19" s="20" t="s">
        <v>3</v>
      </c>
      <c r="G19" s="20" t="s">
        <v>3</v>
      </c>
      <c r="H19" s="20" t="s">
        <v>3</v>
      </c>
      <c r="I19" s="20" t="s">
        <v>3</v>
      </c>
      <c r="J19" s="20" t="s">
        <v>3</v>
      </c>
      <c r="K19" s="20" t="s">
        <v>3</v>
      </c>
      <c r="L19" s="20" t="s">
        <v>3</v>
      </c>
      <c r="M19" s="20" t="s">
        <v>3</v>
      </c>
      <c r="N19" s="20" t="s">
        <v>3</v>
      </c>
      <c r="O19" s="20" t="s">
        <v>2</v>
      </c>
      <c r="P19" s="20">
        <v>1</v>
      </c>
      <c r="Q19" s="20">
        <v>1</v>
      </c>
      <c r="R19" s="20" t="s">
        <v>2</v>
      </c>
      <c r="S19" s="20" t="s">
        <v>2</v>
      </c>
      <c r="T19" s="20" t="s">
        <v>2</v>
      </c>
      <c r="U19" s="20" t="s">
        <v>2</v>
      </c>
      <c r="V19" s="123" t="s">
        <v>2</v>
      </c>
      <c r="W19" s="173" t="s">
        <v>286</v>
      </c>
      <c r="X19" s="123" t="s">
        <v>2</v>
      </c>
    </row>
    <row r="20" spans="1:24" s="17" customFormat="1" ht="35.25" customHeight="1" x14ac:dyDescent="0.2">
      <c r="A20" s="18">
        <v>16</v>
      </c>
      <c r="B20" s="56"/>
      <c r="C20" s="19" t="s">
        <v>285</v>
      </c>
      <c r="D20" s="178">
        <f>IF(SUM(N20,O20,P20,Q20,R20)&gt;0,SUM(N20,O20,P20,Q20,R20),"–")</f>
        <v>18</v>
      </c>
      <c r="E20" s="178">
        <f t="shared" si="0"/>
        <v>12</v>
      </c>
      <c r="F20" s="58">
        <f t="shared" ref="F20:S20" si="1">IF(SUM(F5,F8,F14,F17)&gt;0,SUM(F5,F8,F14,F17),"–")</f>
        <v>6</v>
      </c>
      <c r="G20" s="58">
        <f t="shared" si="1"/>
        <v>3</v>
      </c>
      <c r="H20" s="58">
        <f t="shared" si="1"/>
        <v>5</v>
      </c>
      <c r="I20" s="58" t="str">
        <f t="shared" si="1"/>
        <v>–</v>
      </c>
      <c r="J20" s="58">
        <f t="shared" si="1"/>
        <v>3</v>
      </c>
      <c r="K20" s="58">
        <f t="shared" si="1"/>
        <v>2</v>
      </c>
      <c r="L20" s="58">
        <f t="shared" si="1"/>
        <v>2</v>
      </c>
      <c r="M20" s="58">
        <f t="shared" si="1"/>
        <v>3</v>
      </c>
      <c r="N20" s="58">
        <f t="shared" si="1"/>
        <v>2</v>
      </c>
      <c r="O20" s="58">
        <f t="shared" si="1"/>
        <v>1</v>
      </c>
      <c r="P20" s="58">
        <f t="shared" si="1"/>
        <v>5</v>
      </c>
      <c r="Q20" s="58">
        <f t="shared" si="1"/>
        <v>5</v>
      </c>
      <c r="R20" s="58">
        <f t="shared" si="1"/>
        <v>5</v>
      </c>
      <c r="S20" s="58">
        <f t="shared" si="1"/>
        <v>3</v>
      </c>
      <c r="T20" s="58">
        <f t="shared" ref="T20:U22" si="2">IF(SUM(T5,T8,T11,T14,T17)&gt;0,SUM(T5,T8,T11,T14,T17),"–")</f>
        <v>1</v>
      </c>
      <c r="U20" s="58">
        <f t="shared" si="2"/>
        <v>2</v>
      </c>
      <c r="V20" s="122">
        <v>4</v>
      </c>
      <c r="W20" s="228" t="s">
        <v>286</v>
      </c>
      <c r="X20" s="122">
        <f t="shared" ref="X20" si="3">IF(SUM(X5,X8,X11,X14,X17)&gt;0,SUM(X5,X8,X11,X14,X17),"–")</f>
        <v>2</v>
      </c>
    </row>
    <row r="21" spans="1:24" s="17" customFormat="1" ht="14.1" customHeight="1" x14ac:dyDescent="0.2">
      <c r="A21" s="56">
        <v>17</v>
      </c>
      <c r="B21" s="56"/>
      <c r="C21" s="60" t="s">
        <v>44</v>
      </c>
      <c r="D21" s="225" t="s">
        <v>3</v>
      </c>
      <c r="E21" s="136">
        <f t="shared" si="0"/>
        <v>3</v>
      </c>
      <c r="F21" s="20" t="s">
        <v>3</v>
      </c>
      <c r="G21" s="20" t="s">
        <v>3</v>
      </c>
      <c r="H21" s="20" t="s">
        <v>3</v>
      </c>
      <c r="I21" s="20" t="s">
        <v>3</v>
      </c>
      <c r="J21" s="20" t="s">
        <v>3</v>
      </c>
      <c r="K21" s="20" t="s">
        <v>3</v>
      </c>
      <c r="L21" s="20" t="s">
        <v>3</v>
      </c>
      <c r="M21" s="20" t="s">
        <v>3</v>
      </c>
      <c r="N21" s="20" t="s">
        <v>3</v>
      </c>
      <c r="O21" s="123">
        <f t="shared" ref="O21:S22" si="4">IF(SUM(O6,O9,O15,O18)&gt;0,SUM(O6,O9,O15,O18),"–")</f>
        <v>1</v>
      </c>
      <c r="P21" s="123">
        <f t="shared" si="4"/>
        <v>2</v>
      </c>
      <c r="Q21" s="123">
        <f t="shared" si="4"/>
        <v>4</v>
      </c>
      <c r="R21" s="123" t="str">
        <f t="shared" si="4"/>
        <v>–</v>
      </c>
      <c r="S21" s="123">
        <f t="shared" si="4"/>
        <v>1</v>
      </c>
      <c r="T21" s="20" t="str">
        <f t="shared" si="2"/>
        <v>–</v>
      </c>
      <c r="U21" s="20" t="str">
        <f t="shared" si="2"/>
        <v>–</v>
      </c>
      <c r="V21" s="123">
        <v>1</v>
      </c>
      <c r="W21" s="173"/>
      <c r="X21" s="123">
        <f t="shared" ref="X21" si="5">IF(SUM(X6,X9,X12,X15,X18)&gt;0,SUM(X6,X9,X12,X15,X18),"–")</f>
        <v>1</v>
      </c>
    </row>
    <row r="22" spans="1:24" s="17" customFormat="1" ht="14.1" customHeight="1" x14ac:dyDescent="0.2">
      <c r="A22" s="56">
        <v>18</v>
      </c>
      <c r="B22" s="56"/>
      <c r="C22" s="60" t="s">
        <v>45</v>
      </c>
      <c r="D22" s="225" t="s">
        <v>3</v>
      </c>
      <c r="E22" s="136">
        <f t="shared" si="0"/>
        <v>9</v>
      </c>
      <c r="F22" s="20" t="s">
        <v>3</v>
      </c>
      <c r="G22" s="20" t="s">
        <v>3</v>
      </c>
      <c r="H22" s="20" t="s">
        <v>3</v>
      </c>
      <c r="I22" s="20" t="s">
        <v>3</v>
      </c>
      <c r="J22" s="20" t="s">
        <v>3</v>
      </c>
      <c r="K22" s="20" t="s">
        <v>3</v>
      </c>
      <c r="L22" s="20" t="s">
        <v>3</v>
      </c>
      <c r="M22" s="20" t="s">
        <v>3</v>
      </c>
      <c r="N22" s="20" t="s">
        <v>3</v>
      </c>
      <c r="O22" s="123" t="str">
        <f t="shared" si="4"/>
        <v>–</v>
      </c>
      <c r="P22" s="123">
        <f t="shared" si="4"/>
        <v>3</v>
      </c>
      <c r="Q22" s="123">
        <f t="shared" si="4"/>
        <v>1</v>
      </c>
      <c r="R22" s="123">
        <f t="shared" si="4"/>
        <v>5</v>
      </c>
      <c r="S22" s="123">
        <f t="shared" si="4"/>
        <v>2</v>
      </c>
      <c r="T22" s="20">
        <f t="shared" si="2"/>
        <v>1</v>
      </c>
      <c r="U22" s="20">
        <f t="shared" si="2"/>
        <v>2</v>
      </c>
      <c r="V22" s="123">
        <v>3</v>
      </c>
      <c r="W22" s="173" t="s">
        <v>286</v>
      </c>
      <c r="X22" s="123">
        <v>1</v>
      </c>
    </row>
    <row r="23" spans="1:24" s="61" customFormat="1" ht="36" customHeight="1" x14ac:dyDescent="0.2">
      <c r="A23" s="18">
        <v>19</v>
      </c>
      <c r="B23" s="63"/>
      <c r="C23" s="62" t="s">
        <v>287</v>
      </c>
      <c r="D23" s="178">
        <f>IF(SUM(N23,O23,P23,Q23,R23)&gt;0,SUM(N23,O23,P23,Q23,R23),"–")</f>
        <v>12</v>
      </c>
      <c r="E23" s="178">
        <f t="shared" si="0"/>
        <v>11</v>
      </c>
      <c r="F23" s="122">
        <v>3</v>
      </c>
      <c r="G23" s="122">
        <v>6</v>
      </c>
      <c r="H23" s="122">
        <v>4</v>
      </c>
      <c r="I23" s="122">
        <v>1</v>
      </c>
      <c r="J23" s="122">
        <v>6</v>
      </c>
      <c r="K23" s="122">
        <v>4</v>
      </c>
      <c r="L23" s="122">
        <v>3</v>
      </c>
      <c r="M23" s="122">
        <v>2</v>
      </c>
      <c r="N23" s="122">
        <v>3</v>
      </c>
      <c r="O23" s="122">
        <v>1</v>
      </c>
      <c r="P23" s="122">
        <v>3</v>
      </c>
      <c r="Q23" s="122">
        <v>2</v>
      </c>
      <c r="R23" s="122">
        <v>3</v>
      </c>
      <c r="S23" s="122">
        <v>2</v>
      </c>
      <c r="T23" s="122">
        <v>1</v>
      </c>
      <c r="U23" s="122">
        <v>2</v>
      </c>
      <c r="V23" s="122">
        <v>2</v>
      </c>
      <c r="W23" s="228" t="s">
        <v>286</v>
      </c>
      <c r="X23" s="122">
        <v>4</v>
      </c>
    </row>
    <row r="24" spans="1:24" s="17" customFormat="1" ht="14.1" customHeight="1" x14ac:dyDescent="0.2">
      <c r="A24" s="18">
        <v>20</v>
      </c>
      <c r="B24" s="56"/>
      <c r="C24" s="60" t="s">
        <v>44</v>
      </c>
      <c r="D24" s="225" t="s">
        <v>3</v>
      </c>
      <c r="E24" s="136">
        <f t="shared" si="0"/>
        <v>6</v>
      </c>
      <c r="F24" s="20" t="s">
        <v>3</v>
      </c>
      <c r="G24" s="20" t="s">
        <v>3</v>
      </c>
      <c r="H24" s="20" t="s">
        <v>3</v>
      </c>
      <c r="I24" s="20" t="s">
        <v>3</v>
      </c>
      <c r="J24" s="20" t="s">
        <v>3</v>
      </c>
      <c r="K24" s="20" t="s">
        <v>3</v>
      </c>
      <c r="L24" s="20" t="s">
        <v>3</v>
      </c>
      <c r="M24" s="20" t="s">
        <v>3</v>
      </c>
      <c r="N24" s="20" t="s">
        <v>3</v>
      </c>
      <c r="O24" s="20">
        <v>1</v>
      </c>
      <c r="P24" s="20">
        <v>2</v>
      </c>
      <c r="Q24" s="20">
        <v>1</v>
      </c>
      <c r="R24" s="20" t="s">
        <v>2</v>
      </c>
      <c r="S24" s="20">
        <v>1</v>
      </c>
      <c r="T24" s="20">
        <v>1</v>
      </c>
      <c r="U24" s="20">
        <v>1</v>
      </c>
      <c r="V24" s="123" t="s">
        <v>2</v>
      </c>
      <c r="W24" s="173" t="s">
        <v>286</v>
      </c>
      <c r="X24" s="123">
        <v>3</v>
      </c>
    </row>
    <row r="25" spans="1:24" s="17" customFormat="1" ht="14.1" customHeight="1" x14ac:dyDescent="0.2">
      <c r="A25" s="18">
        <v>21</v>
      </c>
      <c r="B25" s="56"/>
      <c r="C25" s="60" t="s">
        <v>45</v>
      </c>
      <c r="D25" s="225" t="s">
        <v>3</v>
      </c>
      <c r="E25" s="136">
        <f t="shared" si="0"/>
        <v>5</v>
      </c>
      <c r="F25" s="20" t="s">
        <v>3</v>
      </c>
      <c r="G25" s="20" t="s">
        <v>3</v>
      </c>
      <c r="H25" s="20" t="s">
        <v>3</v>
      </c>
      <c r="I25" s="20" t="s">
        <v>3</v>
      </c>
      <c r="J25" s="20" t="s">
        <v>3</v>
      </c>
      <c r="K25" s="20" t="s">
        <v>3</v>
      </c>
      <c r="L25" s="20" t="s">
        <v>3</v>
      </c>
      <c r="M25" s="20" t="s">
        <v>3</v>
      </c>
      <c r="N25" s="20" t="s">
        <v>3</v>
      </c>
      <c r="O25" s="20" t="s">
        <v>2</v>
      </c>
      <c r="P25" s="20">
        <v>1</v>
      </c>
      <c r="Q25" s="20">
        <v>1</v>
      </c>
      <c r="R25" s="20">
        <v>3</v>
      </c>
      <c r="S25" s="20">
        <v>1</v>
      </c>
      <c r="T25" s="20" t="s">
        <v>2</v>
      </c>
      <c r="U25" s="20">
        <v>1</v>
      </c>
      <c r="V25" s="123">
        <v>2</v>
      </c>
      <c r="W25" s="112"/>
      <c r="X25" s="123">
        <v>1</v>
      </c>
    </row>
    <row r="26" spans="1:24" ht="12.75" customHeight="1" x14ac:dyDescent="0.2">
      <c r="A26" s="24"/>
      <c r="B26" s="24"/>
      <c r="C26" s="15"/>
      <c r="D26" s="161"/>
      <c r="E26" s="161"/>
      <c r="F26" s="24"/>
      <c r="G26" s="24"/>
      <c r="H26" s="24"/>
      <c r="I26" s="24"/>
      <c r="J26" s="24"/>
      <c r="K26" s="24"/>
      <c r="L26" s="24"/>
      <c r="M26" s="24"/>
      <c r="N26" s="24"/>
      <c r="O26" s="24"/>
      <c r="P26" s="24"/>
      <c r="Q26" s="24"/>
      <c r="R26" s="24"/>
      <c r="S26" s="24"/>
      <c r="T26" s="24"/>
      <c r="U26" s="24"/>
      <c r="V26" s="161"/>
      <c r="W26" s="161"/>
      <c r="X26" s="161"/>
    </row>
    <row r="27" spans="1:24" s="4" customFormat="1" ht="12.75" customHeight="1" x14ac:dyDescent="0.2">
      <c r="B27" s="14"/>
      <c r="C27" s="4" t="s">
        <v>292</v>
      </c>
      <c r="D27" s="112"/>
      <c r="E27" s="112"/>
      <c r="V27" s="112"/>
      <c r="W27" s="112"/>
      <c r="X27" s="112"/>
    </row>
    <row r="28" spans="1:24" ht="12.75" customHeight="1" x14ac:dyDescent="0.2">
      <c r="B28" s="16"/>
      <c r="C28" s="14" t="s">
        <v>260</v>
      </c>
    </row>
    <row r="29" spans="1:24" ht="12.75" customHeight="1" x14ac:dyDescent="0.2"/>
    <row r="30" spans="1:24" ht="12.75" customHeight="1" x14ac:dyDescent="0.2"/>
  </sheetData>
  <customSheetViews>
    <customSheetView guid="{EA424B0A-06A3-4874-B080-734BBB58792A}" showPageBreaks="1" showGridLines="0" printArea="1" hiddenColumns="1">
      <selection activeCell="D25" sqref="D25"/>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hiddenColumns="1">
      <selection activeCell="D25" sqref="D25"/>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7" orientation="portrait" r:id="rId3"/>
  <rowBreaks count="1" manualBreakCount="1">
    <brk id="31" max="16383" man="1"/>
  </rowBreaks>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M39"/>
  <sheetViews>
    <sheetView zoomScaleNormal="100" zoomScaleSheetLayoutView="100" workbookViewId="0">
      <selection activeCell="A30" sqref="A30"/>
    </sheetView>
  </sheetViews>
  <sheetFormatPr defaultRowHeight="12.75" x14ac:dyDescent="0.2"/>
  <sheetData>
    <row r="2" spans="13:13" x14ac:dyDescent="0.2">
      <c r="M2" s="2"/>
    </row>
    <row r="30" spans="1:1" x14ac:dyDescent="0.2">
      <c r="A30" s="97" t="s">
        <v>329</v>
      </c>
    </row>
    <row r="31" spans="1:1" x14ac:dyDescent="0.2">
      <c r="A31" s="97" t="s">
        <v>207</v>
      </c>
    </row>
    <row r="32" spans="1:1" x14ac:dyDescent="0.2">
      <c r="A32" s="97" t="s">
        <v>293</v>
      </c>
    </row>
    <row r="33" spans="1:13" x14ac:dyDescent="0.2">
      <c r="A33" s="99" t="s">
        <v>330</v>
      </c>
      <c r="M33" s="4"/>
    </row>
    <row r="34" spans="1:13" x14ac:dyDescent="0.2">
      <c r="A34" s="99" t="s">
        <v>261</v>
      </c>
    </row>
    <row r="35" spans="1:13" x14ac:dyDescent="0.2">
      <c r="A35" s="99" t="s">
        <v>206</v>
      </c>
    </row>
    <row r="36" spans="1:13" x14ac:dyDescent="0.2">
      <c r="A36" s="70"/>
    </row>
    <row r="37" spans="1:13" x14ac:dyDescent="0.2">
      <c r="A37" s="4"/>
    </row>
    <row r="38" spans="1:13" x14ac:dyDescent="0.2">
      <c r="A38" s="14"/>
    </row>
    <row r="39" spans="1:13" x14ac:dyDescent="0.2">
      <c r="A39" s="113"/>
    </row>
  </sheetData>
  <customSheetViews>
    <customSheetView guid="{EA424B0A-06A3-4874-B080-734BBB58792A}">
      <selection activeCell="A32" sqref="A32"/>
      <pageMargins left="0.7" right="0.7" top="0.75" bottom="0.75" header="0.3" footer="0.3"/>
      <pageSetup paperSize="9" orientation="portrait" r:id="rId1"/>
    </customSheetView>
    <customSheetView guid="{03452A04-CA67-46E6-B0A2-BCD750928530}">
      <selection activeCell="A32" sqref="A32"/>
      <pageMargins left="0.7" right="0.7" top="0.75" bottom="0.75" header="0.3" footer="0.3"/>
      <pageSetup paperSize="9" orientation="portrait" r:id="rId2"/>
    </customSheetView>
  </customSheetViews>
  <pageMargins left="0.70866141732283472" right="0.70866141732283472" top="0.74803149606299213" bottom="0.74803149606299213" header="0.31496062992125984" footer="0.31496062992125984"/>
  <pageSetup paperSize="9" scale="86" orientation="portrait" r:id="rId3"/>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7:A28"/>
  <sheetViews>
    <sheetView zoomScaleNormal="100" zoomScaleSheetLayoutView="100" workbookViewId="0">
      <selection activeCell="A28" sqref="A28"/>
    </sheetView>
  </sheetViews>
  <sheetFormatPr defaultRowHeight="12.75" x14ac:dyDescent="0.2"/>
  <sheetData>
    <row r="27" spans="1:1" x14ac:dyDescent="0.2">
      <c r="A27" s="98" t="s">
        <v>331</v>
      </c>
    </row>
    <row r="28" spans="1:1" x14ac:dyDescent="0.2">
      <c r="A28" s="100" t="s">
        <v>332</v>
      </c>
    </row>
  </sheetData>
  <customSheetViews>
    <customSheetView guid="{EA424B0A-06A3-4874-B080-734BBB58792A}">
      <selection activeCell="A31" sqref="A31"/>
      <pageMargins left="0.7" right="0.7" top="0.75" bottom="0.75" header="0.3" footer="0.3"/>
    </customSheetView>
    <customSheetView guid="{03452A04-CA67-46E6-B0A2-BCD750928530}">
      <selection activeCell="A31" sqref="A31"/>
      <pageMargins left="0.7" right="0.7" top="0.75" bottom="0.75" header="0.3" footer="0.3"/>
    </customSheetView>
  </customSheetViews>
  <pageMargins left="0.7" right="0.7" top="0.75" bottom="0.75" header="0.3" footer="0.3"/>
  <pageSetup paperSize="9" scale="8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5:A26"/>
  <sheetViews>
    <sheetView zoomScaleNormal="100" zoomScaleSheetLayoutView="100" workbookViewId="0">
      <selection activeCell="A25" sqref="A25"/>
    </sheetView>
  </sheetViews>
  <sheetFormatPr defaultRowHeight="12.75" x14ac:dyDescent="0.2"/>
  <sheetData>
    <row r="25" spans="1:1" x14ac:dyDescent="0.2">
      <c r="A25" s="97" t="s">
        <v>334</v>
      </c>
    </row>
    <row r="26" spans="1:1" x14ac:dyDescent="0.2">
      <c r="A26" s="99" t="s">
        <v>333</v>
      </c>
    </row>
  </sheetData>
  <customSheetViews>
    <customSheetView guid="{EA424B0A-06A3-4874-B080-734BBB58792A}">
      <selection activeCell="A31" sqref="A31"/>
      <pageMargins left="0.7" right="0.7" top="0.75" bottom="0.75" header="0.3" footer="0.3"/>
    </customSheetView>
    <customSheetView guid="{03452A04-CA67-46E6-B0A2-BCD750928530}">
      <selection activeCell="A31" sqref="A31"/>
      <pageMargins left="0.7" right="0.7" top="0.75" bottom="0.75" header="0.3" footer="0.3"/>
    </customSheetView>
  </customSheetViews>
  <pageMargins left="0.7" right="0.7" top="0.75" bottom="0.75" header="0.3" footer="0.3"/>
  <pageSetup paperSize="9" scale="8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4:A25"/>
  <sheetViews>
    <sheetView zoomScaleNormal="100" zoomScaleSheetLayoutView="100" workbookViewId="0">
      <selection activeCell="A24" sqref="A24"/>
    </sheetView>
  </sheetViews>
  <sheetFormatPr defaultRowHeight="12.75" x14ac:dyDescent="0.2"/>
  <sheetData>
    <row r="24" spans="1:1" x14ac:dyDescent="0.2">
      <c r="A24" s="97" t="s">
        <v>335</v>
      </c>
    </row>
    <row r="25" spans="1:1" x14ac:dyDescent="0.2">
      <c r="A25" s="99" t="s">
        <v>336</v>
      </c>
    </row>
  </sheetData>
  <customSheetViews>
    <customSheetView guid="{EA424B0A-06A3-4874-B080-734BBB58792A}">
      <selection activeCell="A31" sqref="A31"/>
      <pageMargins left="0.7" right="0.7" top="0.75" bottom="0.75" header="0.3" footer="0.3"/>
    </customSheetView>
    <customSheetView guid="{03452A04-CA67-46E6-B0A2-BCD750928530}">
      <selection activeCell="A31" sqref="A31"/>
      <pageMargins left="0.7" right="0.7" top="0.75" bottom="0.75" header="0.3" footer="0.3"/>
    </customSheetView>
  </customSheetViews>
  <pageMargins left="0.7" right="0.7" top="0.75" bottom="0.75" header="0.3" footer="0.3"/>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74"/>
  <sheetViews>
    <sheetView showGridLines="0" topLeftCell="A3" zoomScaleNormal="100" zoomScaleSheetLayoutView="140" workbookViewId="0">
      <selection activeCell="B3" sqref="B3:H69"/>
    </sheetView>
  </sheetViews>
  <sheetFormatPr defaultColWidth="9.140625" defaultRowHeight="11.25" x14ac:dyDescent="0.2"/>
  <cols>
    <col min="1" max="1" width="1.140625" style="52" customWidth="1"/>
    <col min="2" max="2" width="12.5703125" style="52" bestFit="1" customWidth="1"/>
    <col min="3" max="5" width="9.140625" style="52"/>
    <col min="6" max="6" width="15.7109375" style="52" customWidth="1"/>
    <col min="7" max="20" width="9.140625" style="52"/>
    <col min="21" max="21" width="37.42578125" style="52" customWidth="1"/>
    <col min="22" max="16384" width="9.140625" style="52"/>
  </cols>
  <sheetData>
    <row r="2" spans="2:2" ht="12.75" x14ac:dyDescent="0.2">
      <c r="B2" s="55" t="s">
        <v>32</v>
      </c>
    </row>
    <row r="4" spans="2:2" ht="12" customHeight="1" x14ac:dyDescent="0.2">
      <c r="B4" s="53" t="str">
        <f>'1 Järnväg'!A1</f>
        <v>Tabell 1. Olyckshändelser och självmordshändelser vid järnvägsdrift.</v>
      </c>
    </row>
    <row r="5" spans="2:2" s="102" customFormat="1" ht="12" customHeight="1" x14ac:dyDescent="0.2">
      <c r="B5" s="53" t="str">
        <f>'1 Järnväg'!A2</f>
        <v>Table 1. Accidents and suicidal acts in railway operations.</v>
      </c>
    </row>
    <row r="6" spans="2:2" ht="6" customHeight="1" x14ac:dyDescent="0.2"/>
    <row r="7" spans="2:2" ht="12" customHeight="1" x14ac:dyDescent="0.2">
      <c r="B7" s="53" t="str">
        <f>'2 Järnväg'!A1</f>
        <v>Tabell 2. Olyckshändelser och tillbud vid järnvägsdrift med farligt gods.</v>
      </c>
    </row>
    <row r="8" spans="2:2" s="102" customFormat="1" ht="12" customHeight="1" x14ac:dyDescent="0.2">
      <c r="B8" s="53" t="str">
        <f>'2 Järnväg'!A2</f>
        <v>Table 2. Railway accidents and incidents involving dangerous goods.</v>
      </c>
    </row>
    <row r="9" spans="2:2" ht="6" customHeight="1" x14ac:dyDescent="0.2"/>
    <row r="10" spans="2:2" ht="12" customHeight="1" x14ac:dyDescent="0.2">
      <c r="B10" s="131" t="str">
        <f>'3 Järnväg'!A1</f>
        <v>Tabell 3. Avlidna i olyckor och självmordshändelser vid järnvägsdrift.</v>
      </c>
    </row>
    <row r="11" spans="2:2" s="102" customFormat="1" ht="12" customHeight="1" x14ac:dyDescent="0.2">
      <c r="B11" s="131" t="str">
        <f>'3 Järnväg'!A2</f>
        <v>Table 3. Fatalities in accidents and suicidal acts in railway operations.</v>
      </c>
    </row>
    <row r="12" spans="2:2" ht="6" customHeight="1" x14ac:dyDescent="0.2"/>
    <row r="13" spans="2:2" ht="12" customHeight="1" x14ac:dyDescent="0.2">
      <c r="B13" s="53" t="str">
        <f>'4 Järnväg'!A1</f>
        <v>Tabell 4. Allvarligt skadade i olyckor och självmordsförsök vid järnvägsdrift.</v>
      </c>
    </row>
    <row r="14" spans="2:2" s="102" customFormat="1" ht="12" customHeight="1" x14ac:dyDescent="0.2">
      <c r="B14" s="53" t="str">
        <f>'4 Järnväg'!A2</f>
        <v>Table 4. Seriously injured in accidents and suicide attempts in railway operations.</v>
      </c>
    </row>
    <row r="15" spans="2:2" ht="6" customHeight="1" x14ac:dyDescent="0.2"/>
    <row r="16" spans="2:2" ht="12" customHeight="1" x14ac:dyDescent="0.2">
      <c r="B16" s="53" t="str">
        <f>'5 Spårväg'!A1</f>
        <v>Tabell 5. Olyckshändelser och självmordshändelser vid spårvägsdrift.</v>
      </c>
    </row>
    <row r="17" spans="2:9" s="102" customFormat="1" ht="12" customHeight="1" x14ac:dyDescent="0.2">
      <c r="B17" s="53" t="str">
        <f>'5 Spårväg'!A2</f>
        <v>Table 5. Accidents and suicidal acts in tram operations.</v>
      </c>
    </row>
    <row r="18" spans="2:9" ht="6" customHeight="1" x14ac:dyDescent="0.2">
      <c r="B18" s="54"/>
    </row>
    <row r="19" spans="2:9" ht="12" customHeight="1" x14ac:dyDescent="0.2">
      <c r="B19" s="53" t="str">
        <f>'6 Spårväg'!A1</f>
        <v>Tabell 6. Avlidna i olyckor och självmordshändelser vid spårvägsdrift.</v>
      </c>
    </row>
    <row r="20" spans="2:9" s="102" customFormat="1" ht="12" customHeight="1" x14ac:dyDescent="0.2">
      <c r="B20" s="53" t="str">
        <f>'6 Spårväg'!A2</f>
        <v>Table 6. Fatalities in accidents and suicidal acts in tram operations.</v>
      </c>
    </row>
    <row r="21" spans="2:9" ht="6" customHeight="1" x14ac:dyDescent="0.2">
      <c r="B21" s="54"/>
    </row>
    <row r="22" spans="2:9" ht="12" customHeight="1" x14ac:dyDescent="0.2">
      <c r="B22" s="53" t="str">
        <f>'7 Spårväg'!A1</f>
        <v>Tabell 7. Allvarligt skadade i olyckor och självmordsförsök vid spårvägsdrift.</v>
      </c>
    </row>
    <row r="23" spans="2:9" s="102" customFormat="1" ht="12" customHeight="1" x14ac:dyDescent="0.2">
      <c r="B23" s="53" t="str">
        <f>'7 Spårväg'!A2</f>
        <v>Table 7. Seriously injured in accidents and suicide attempts in tram operations.</v>
      </c>
    </row>
    <row r="24" spans="2:9" ht="6" customHeight="1" x14ac:dyDescent="0.2"/>
    <row r="25" spans="2:9" s="12" customFormat="1" ht="12" customHeight="1" x14ac:dyDescent="0.2">
      <c r="B25" s="131" t="str">
        <f>'8 Tunnelbana'!A1</f>
        <v>Tabell 8. Olyckshändelser och självmordshändelser vid tunnelbanedrift.</v>
      </c>
      <c r="H25" s="66"/>
      <c r="I25" s="66"/>
    </row>
    <row r="26" spans="2:9" s="12" customFormat="1" ht="12" customHeight="1" x14ac:dyDescent="0.2">
      <c r="B26" s="131" t="str">
        <f>'8 Tunnelbana'!A2</f>
        <v>Table 8. Accidents and suicidal acts in metro operations.</v>
      </c>
    </row>
    <row r="27" spans="2:9" ht="6" customHeight="1" x14ac:dyDescent="0.2"/>
    <row r="28" spans="2:9" ht="12" customHeight="1" x14ac:dyDescent="0.2">
      <c r="B28" s="131" t="str">
        <f>'9 Tunnelbana'!A1</f>
        <v>Tabell 9. Avlidna i olyckor och självmordshändelser vid tunnelbanedrift.</v>
      </c>
    </row>
    <row r="29" spans="2:9" s="102" customFormat="1" ht="12" customHeight="1" x14ac:dyDescent="0.2">
      <c r="B29" s="131" t="str">
        <f>'9 Tunnelbana'!A2</f>
        <v>Table 9. Fatalities in accidents and suicidal acts in metro operations.</v>
      </c>
    </row>
    <row r="30" spans="2:9" ht="6" customHeight="1" x14ac:dyDescent="0.2"/>
    <row r="31" spans="2:9" ht="12" customHeight="1" x14ac:dyDescent="0.2">
      <c r="B31" s="53" t="str">
        <f>'10 Tunnelbana'!A1</f>
        <v>Tabell 10. Allvarligt skadade i olyckor och självmordsförsök vid tunnelbanedrift.</v>
      </c>
    </row>
    <row r="32" spans="2:9" s="102" customFormat="1" ht="12" customHeight="1" x14ac:dyDescent="0.2">
      <c r="B32" s="53" t="str">
        <f>'10 Tunnelbana'!A2</f>
        <v>Table 10. Seriously injured in accidents and suicide attempts in metro operations.</v>
      </c>
    </row>
    <row r="33" spans="2:2" ht="6" customHeight="1" x14ac:dyDescent="0.2"/>
    <row r="34" spans="2:2" ht="12" customHeight="1" x14ac:dyDescent="0.2">
      <c r="B34" s="53" t="str">
        <f>'Fig. 2.1'!A30</f>
        <v xml:space="preserve">Figur 2.1. Allvarliga olyckshändelser vid järnvägsdrift, indelade efter kategori, 2000–2017.
</v>
      </c>
    </row>
    <row r="35" spans="2:2" s="102" customFormat="1" ht="12" customHeight="1" x14ac:dyDescent="0.2">
      <c r="B35" s="101" t="str">
        <f>'Fig. 2.1'!A33</f>
        <v>Figure 2.1. Serious accidents in railway operations, divided by category, 2000–2017.</v>
      </c>
    </row>
    <row r="36" spans="2:2" ht="6" customHeight="1" x14ac:dyDescent="0.2">
      <c r="B36" s="54"/>
    </row>
    <row r="37" spans="2:2" ht="12" customHeight="1" x14ac:dyDescent="0.2">
      <c r="B37" s="53" t="str">
        <f>'Fig. 2.2'!A27</f>
        <v>Figur 2.2. Avlidna vid olyckshändelser vid järnvägsdrift, 2000–2017.</v>
      </c>
    </row>
    <row r="38" spans="2:2" s="102" customFormat="1" ht="12" customHeight="1" x14ac:dyDescent="0.2">
      <c r="B38" s="101" t="str">
        <f>'Fig. 2.2'!A28</f>
        <v>Figure 2.2. Fatalities at accidents in railway operations, 2000–2017.</v>
      </c>
    </row>
    <row r="39" spans="2:2" ht="6" customHeight="1" x14ac:dyDescent="0.2">
      <c r="B39" s="54"/>
    </row>
    <row r="40" spans="2:2" ht="12" customHeight="1" x14ac:dyDescent="0.2">
      <c r="B40" s="53" t="str">
        <f>'Fig. 2.3'!A25</f>
        <v xml:space="preserve">Figur 2.3. Avlidna vid olyckshändelser vid järnvägsdrift, fördelade på kön, 2009–2017.
</v>
      </c>
    </row>
    <row r="41" spans="2:2" s="102" customFormat="1" ht="12" customHeight="1" x14ac:dyDescent="0.2">
      <c r="B41" s="101" t="str">
        <f>'Fig. 2.3'!A26</f>
        <v>Figure 2.3. Fatalities at accidents in railway operations, divided by sex, 2009–2017.</v>
      </c>
    </row>
    <row r="42" spans="2:2" ht="6" customHeight="1" x14ac:dyDescent="0.2">
      <c r="B42" s="54"/>
    </row>
    <row r="43" spans="2:2" ht="12" customHeight="1" x14ac:dyDescent="0.2">
      <c r="B43" s="53" t="str">
        <f>'Fig. 2.4'!A24</f>
        <v xml:space="preserve">Figur 2.4. Allvarligt skadade vid olyckshändelser vid järnvägsdrift, fördelade på kön, 2009–2017.
</v>
      </c>
    </row>
    <row r="44" spans="2:2" s="102" customFormat="1" ht="12" customHeight="1" x14ac:dyDescent="0.2">
      <c r="B44" s="101" t="str">
        <f>'Fig. 2.4'!A25</f>
        <v>Figure 2.4. Seriously injured in railway operations, divided by sex, 2009–2017.</v>
      </c>
    </row>
    <row r="45" spans="2:2" ht="6" customHeight="1" x14ac:dyDescent="0.2"/>
    <row r="46" spans="2:2" ht="12" customHeight="1" x14ac:dyDescent="0.2">
      <c r="B46" s="53" t="str">
        <f>'Fig. 3.1'!A30</f>
        <v xml:space="preserve">Figur 3.1. Allvarliga olyckshändelser vid spårvägsdrift, indelade efter kategori, 2001–2017.
</v>
      </c>
    </row>
    <row r="47" spans="2:2" s="102" customFormat="1" ht="12" customHeight="1" x14ac:dyDescent="0.2">
      <c r="B47" s="101" t="str">
        <f>'Fig. 3.1'!A33</f>
        <v>Figure 3.1. Serious accidents in tram operations, divided by category, 2001–2017.</v>
      </c>
    </row>
    <row r="48" spans="2:2" ht="6" customHeight="1" x14ac:dyDescent="0.2">
      <c r="B48" s="53"/>
    </row>
    <row r="49" spans="2:2" ht="12" customHeight="1" x14ac:dyDescent="0.2">
      <c r="B49" s="53" t="str">
        <f>'Fig. 3.2'!A26</f>
        <v>Figur 3.2. Avlidna vid olyckshändelser vid spårvägsdrift, 2000–2017.</v>
      </c>
    </row>
    <row r="50" spans="2:2" s="102" customFormat="1" ht="12" customHeight="1" x14ac:dyDescent="0.2">
      <c r="B50" s="101" t="str">
        <f>'Fig. 3.2'!A27</f>
        <v>Figure 3.2. Fatalities at accidents in tram operations, 2000–2017.</v>
      </c>
    </row>
    <row r="51" spans="2:2" ht="6" customHeight="1" x14ac:dyDescent="0.2">
      <c r="B51" s="53"/>
    </row>
    <row r="52" spans="2:2" ht="12" customHeight="1" x14ac:dyDescent="0.2">
      <c r="B52" s="53" t="str">
        <f>'Fig. 3.3'!A25</f>
        <v xml:space="preserve">Figur 3.3. Avlidna vid olyckshändelser vid spårvägsdrift, fördelade på kön, 2009–2017.
</v>
      </c>
    </row>
    <row r="53" spans="2:2" s="102" customFormat="1" ht="12" customHeight="1" x14ac:dyDescent="0.2">
      <c r="B53" s="101" t="str">
        <f>'Fig. 3.3'!A27</f>
        <v>Figure 3.3. Fatalities at accidents in tram operations, divided by sex, 2009–2017.</v>
      </c>
    </row>
    <row r="54" spans="2:2" ht="6" customHeight="1" x14ac:dyDescent="0.2">
      <c r="B54" s="53"/>
    </row>
    <row r="55" spans="2:2" ht="12" customHeight="1" x14ac:dyDescent="0.2">
      <c r="B55" s="53" t="str">
        <f>'Fig. 3.4'!A24</f>
        <v xml:space="preserve">Figur 3.4. Allvarligt skadade vid olyckshändelser vid spårvägsdrift, fördelade på kön, 2009–2017.
</v>
      </c>
    </row>
    <row r="56" spans="2:2" s="102" customFormat="1" ht="12" customHeight="1" x14ac:dyDescent="0.2">
      <c r="B56" s="101" t="str">
        <f>'Fig. 3.4'!A25</f>
        <v>Figure 3.4. Seriously injured in tram operations, divided by sex, 2009–2017.</v>
      </c>
    </row>
    <row r="57" spans="2:2" ht="6" customHeight="1" x14ac:dyDescent="0.2">
      <c r="B57" s="53"/>
    </row>
    <row r="58" spans="2:2" ht="12" customHeight="1" x14ac:dyDescent="0.2">
      <c r="B58" s="53" t="str">
        <f>'Fig. 4.1'!A30</f>
        <v xml:space="preserve">Figur 4.1. Allvarliga olyckshändelser vid tunnelbanedrift, indelade efter kategori, 2001–2017.
</v>
      </c>
    </row>
    <row r="59" spans="2:2" s="102" customFormat="1" ht="12" customHeight="1" x14ac:dyDescent="0.2">
      <c r="B59" s="101" t="str">
        <f>'Fig. 4.1'!A33</f>
        <v>Figure 4.1. Serious accidents in metro operations, divided by category, 2001–2017.</v>
      </c>
    </row>
    <row r="60" spans="2:2" ht="6" customHeight="1" x14ac:dyDescent="0.2">
      <c r="B60" s="53"/>
    </row>
    <row r="61" spans="2:2" ht="12" customHeight="1" x14ac:dyDescent="0.2">
      <c r="B61" s="53" t="str">
        <f>'Fig. 4.2'!A27</f>
        <v>Figur 4.2. Avlidna vid olyckshändelser vid tunnelbanedrift, 2000–2017.</v>
      </c>
    </row>
    <row r="62" spans="2:2" s="102" customFormat="1" ht="12" customHeight="1" x14ac:dyDescent="0.2">
      <c r="B62" s="101" t="str">
        <f>'Fig. 4.2'!A28</f>
        <v>Figure 4.2. Fatalities at accidents in metro operations, 2000–2017.</v>
      </c>
    </row>
    <row r="63" spans="2:2" ht="6" customHeight="1" x14ac:dyDescent="0.2">
      <c r="B63" s="53"/>
    </row>
    <row r="64" spans="2:2" ht="12" customHeight="1" x14ac:dyDescent="0.2">
      <c r="B64" s="53" t="str">
        <f>'Fig. 4.3'!A25</f>
        <v xml:space="preserve">Figur 4.3. Avlidna vid olyckshändelser vid tunnelbanedrift, fördelade på kön, 2009–2017.
</v>
      </c>
    </row>
    <row r="65" spans="2:2" s="102" customFormat="1" ht="12" customHeight="1" x14ac:dyDescent="0.2">
      <c r="B65" s="101" t="str">
        <f>'Fig. 4.3'!A26</f>
        <v>Figure 4.3. Fatalities at accidents in metro operations, divided by sex, 2009–2017.</v>
      </c>
    </row>
    <row r="66" spans="2:2" ht="6" customHeight="1" x14ac:dyDescent="0.2">
      <c r="B66" s="53"/>
    </row>
    <row r="67" spans="2:2" ht="12" customHeight="1" x14ac:dyDescent="0.2">
      <c r="B67" s="53" t="str">
        <f>'Fig. 4.4'!A25</f>
        <v xml:space="preserve">Figur 4.4. Allvarligt skadade vid olyckshändelser vid tunnelbanedrift, fördelade på kön, 2009–2017.
</v>
      </c>
    </row>
    <row r="68" spans="2:2" s="102" customFormat="1" ht="12" customHeight="1" x14ac:dyDescent="0.2">
      <c r="B68" s="101" t="str">
        <f>'Fig. 4.4'!A26</f>
        <v>Figure 4.4. Seriously injured in metro operations, divided by sex, 2009–2017.</v>
      </c>
    </row>
    <row r="69" spans="2:2" ht="6" customHeight="1" x14ac:dyDescent="0.2">
      <c r="B69" s="53"/>
    </row>
    <row r="70" spans="2:2" ht="12" customHeight="1" x14ac:dyDescent="0.2">
      <c r="B70" s="53"/>
    </row>
    <row r="71" spans="2:2" ht="12" customHeight="1" x14ac:dyDescent="0.2">
      <c r="B71" s="53"/>
    </row>
    <row r="72" spans="2:2" ht="6" customHeight="1" x14ac:dyDescent="0.2">
      <c r="B72" s="53"/>
    </row>
    <row r="73" spans="2:2" ht="12" customHeight="1" x14ac:dyDescent="0.2">
      <c r="B73" s="53"/>
    </row>
    <row r="74" spans="2:2" ht="12" customHeight="1" x14ac:dyDescent="0.2">
      <c r="B74" s="53"/>
    </row>
  </sheetData>
  <customSheetViews>
    <customSheetView guid="{EA424B0A-06A3-4874-B080-734BBB58792A}" showPageBreaks="1" showGridLines="0" printArea="1" topLeftCell="A19">
      <selection activeCell="B65" sqref="B65"/>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topLeftCell="A19">
      <selection activeCell="B65" sqref="B65"/>
      <pageMargins left="3.937007874015748E-2" right="3.937007874015748E-2" top="0.74803149606299213" bottom="0.74803149606299213" header="0.31496062992125984" footer="0.31496062992125984"/>
      <pageSetup paperSize="9" scale="87" orientation="portrait" r:id="rId2"/>
    </customSheetView>
  </customSheetViews>
  <hyperlinks>
    <hyperlink ref="B4" location="'1 Järnväg'!A1" display="'1 Järnväg'!A1" xr:uid="{00000000-0004-0000-0100-000000000000}"/>
    <hyperlink ref="B7" location="'2 Järnväg'!A1" display="'2 Järnväg'!A1" xr:uid="{00000000-0004-0000-0100-000001000000}"/>
    <hyperlink ref="B16" location="'5 Spårväg'!A1" display="'5 Spårväg'!A1" xr:uid="{00000000-0004-0000-0100-000004000000}"/>
    <hyperlink ref="B22" location="'7 Spårväg'!A1" display="'7 Spårväg'!A1" xr:uid="{00000000-0004-0000-0100-000006000000}"/>
    <hyperlink ref="B34" location="'Fig 2.1'!A1" display="'Fig 2.1'!A1" xr:uid="{00000000-0004-0000-0100-000014000000}"/>
    <hyperlink ref="B35" location="'Fig 2.1'!A1" display="'Fig 2.1'!A1" xr:uid="{00000000-0004-0000-0100-000015000000}"/>
    <hyperlink ref="B37" location="'Fig 2.2'!A1" display="'Fig 2.2'!A1" xr:uid="{00000000-0004-0000-0100-000016000000}"/>
    <hyperlink ref="B38" location="'Fig 2.2'!A1" display="'Fig 2.2'!A1" xr:uid="{00000000-0004-0000-0100-000017000000}"/>
    <hyperlink ref="B40" location="'Fig 2.3'!A1" display="'Fig 2.3'!A1" xr:uid="{00000000-0004-0000-0100-000018000000}"/>
    <hyperlink ref="B43" location="'Fig 2.4'!A1" display="'Fig 2.4'!A1" xr:uid="{00000000-0004-0000-0100-000019000000}"/>
    <hyperlink ref="B46" location="'Fig 3.1'!A1" display="'Fig 3.1'!A1" xr:uid="{00000000-0004-0000-0100-00001A000000}"/>
    <hyperlink ref="B49" location="'Fig 3.2'!A1" display="'Fig 3.2'!A1" xr:uid="{00000000-0004-0000-0100-00001B000000}"/>
    <hyperlink ref="B52" location="'Fig 3.3'!A1" display="'Fig 3.3'!A1" xr:uid="{00000000-0004-0000-0100-00001C000000}"/>
    <hyperlink ref="B55" location="'Fig 3.4'!A1" display="'Fig 3.4'!A1" xr:uid="{00000000-0004-0000-0100-00001D000000}"/>
    <hyperlink ref="B58" location="'Fig 4.1'!A1" display="'Fig 4.1'!A1" xr:uid="{00000000-0004-0000-0100-00001E000000}"/>
    <hyperlink ref="B61" location="'Fig 4.2'!A1" display="'Fig 4.2'!A1" xr:uid="{00000000-0004-0000-0100-00001F000000}"/>
    <hyperlink ref="B64" location="'Fig 4.3'!A1" display="'Fig 4.3'!A1" xr:uid="{00000000-0004-0000-0100-000020000000}"/>
    <hyperlink ref="B67" location="'Fig 4.4'!A1" display="'Fig 4.4'!A1" xr:uid="{00000000-0004-0000-0100-000021000000}"/>
    <hyperlink ref="B41" location="'Fig 2.3'!A1" display="'Fig 2.3'!A1" xr:uid="{00000000-0004-0000-0100-000022000000}"/>
    <hyperlink ref="B44" location="'Fig 2.4'!A1" display="'Fig 2.4'!A1" xr:uid="{00000000-0004-0000-0100-000023000000}"/>
    <hyperlink ref="B47" location="'Fig 3.1'!A1" display="'Fig 3.1'!A1" xr:uid="{00000000-0004-0000-0100-000024000000}"/>
    <hyperlink ref="B50" location="'Fig 3.2'!A1" display="'Fig 3.2'!A1" xr:uid="{00000000-0004-0000-0100-000025000000}"/>
    <hyperlink ref="B53" location="'Fig 3.3'!A1" display="'Fig 3.3'!A1" xr:uid="{00000000-0004-0000-0100-000026000000}"/>
    <hyperlink ref="B56" location="'Fig 3.4'!A1" display="'Fig 3.4'!A1" xr:uid="{00000000-0004-0000-0100-000027000000}"/>
    <hyperlink ref="B59" location="'Fig 4.1'!A1" display="'Fig 4.1'!A1" xr:uid="{00000000-0004-0000-0100-000028000000}"/>
    <hyperlink ref="B62" location="'Fig 4.2'!A1" display="'Fig 4.2'!A1" xr:uid="{00000000-0004-0000-0100-000029000000}"/>
    <hyperlink ref="B65" location="'Fig 4.3'!A1" display="'Fig 4.3'!A1" xr:uid="{00000000-0004-0000-0100-00002A000000}"/>
    <hyperlink ref="B68" location="'Fig 4.4'!A1" display="'Fig 4.4'!A1" xr:uid="{00000000-0004-0000-0100-00002B000000}"/>
    <hyperlink ref="B5" location="'1 Järnväg'!A1" display="'1 Järnväg'!A1" xr:uid="{7B34816A-A4CC-4A7E-9F14-14E87CCD55E4}"/>
    <hyperlink ref="B8" location="'2 Järnväg'!A1" display="'2 Järnväg'!A1" xr:uid="{C81F7180-F651-41D6-8326-29B287D622E4}"/>
    <hyperlink ref="B10" location="'3 Järnväg'!A1" display="'3 Järnväg'!A1" xr:uid="{16EF86BC-21EA-48DB-8AE7-06C43EF3A804}"/>
    <hyperlink ref="B11" location="'3 Järnväg'!A1" display="'3 Järnväg'!A1" xr:uid="{7A614BC8-BAB5-465A-B823-72E05BCCB8C0}"/>
    <hyperlink ref="B13" location="'4 Järnväg'!A1" display="'4 Järnväg'!A1" xr:uid="{77BB4163-0A05-4A57-8C21-72195210304F}"/>
    <hyperlink ref="B14" location="'4 Järnväg'!A1" display="'4 Järnväg'!A1" xr:uid="{1DB7E846-0CF5-40A0-ACF3-B752610BB2B6}"/>
    <hyperlink ref="B17" location="'5 Spårväg'!A1" display="'5 Spårväg'!A1" xr:uid="{1B09C55C-E6AA-407D-A5EE-0D3E3DCC3845}"/>
    <hyperlink ref="B19" location="'6 Spårväg'!A1" display="'6 Spårväg'!A1" xr:uid="{195FFB32-F599-433B-A91B-22F9296396D0}"/>
    <hyperlink ref="B20" location="'6 Spårväg'!A1" display="'6 Spårväg'!A1" xr:uid="{DE4E0D3C-8E6D-467B-9F36-6F61FA474606}"/>
    <hyperlink ref="B23" location="'7 Spårväg'!A1" display="'7 Spårväg'!A1" xr:uid="{D7623CAF-2CBD-4EE7-BEC9-038D09761EF8}"/>
    <hyperlink ref="B25" location="'8 Tunnelbana'!A1" display="'8 Tunnelbana'!A1" xr:uid="{056D8418-CB7C-48A3-90A4-B40BE9E1B780}"/>
    <hyperlink ref="B26" location="'8 Tunnelbana'!A1" display="'8 Tunnelbana'!A1" xr:uid="{07D67D67-E445-45A2-88F0-D0048DAC4DDD}"/>
    <hyperlink ref="B28" location="'9 Tunnelbana'!A1" display="'9 Tunnelbana'!A1" xr:uid="{A329D418-2822-4525-9E20-4AB37CE86224}"/>
    <hyperlink ref="B29" location="'9 Tunnelbana'!A1" display="'9 Tunnelbana'!A1" xr:uid="{C0105FED-50D5-4439-AA7F-85BE0B19FA16}"/>
    <hyperlink ref="B31" location="'10 Tunnelbana'!A1" display="'10 Tunnelbana'!A1" xr:uid="{EBE75805-7B6A-4EBB-B807-D688876B2901}"/>
    <hyperlink ref="B32" location="'10 Tunnelbana'!A1" display="'10 Tunnelbana'!A1" xr:uid="{B6F00ABA-1816-441D-B990-77242BF78D7E}"/>
  </hyperlinks>
  <pageMargins left="0.39370078740157483" right="0.39370078740157483" top="0.59055118110236227" bottom="0.74803149606299213" header="0.31496062992125984" footer="0.31496062992125984"/>
  <pageSetup paperSize="9" scale="85"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30:M41"/>
  <sheetViews>
    <sheetView zoomScaleNormal="100" zoomScaleSheetLayoutView="100" workbookViewId="0">
      <selection activeCell="A30" sqref="A30"/>
    </sheetView>
  </sheetViews>
  <sheetFormatPr defaultRowHeight="12.75" x14ac:dyDescent="0.2"/>
  <sheetData>
    <row r="30" spans="1:1" x14ac:dyDescent="0.2">
      <c r="A30" s="97" t="s">
        <v>338</v>
      </c>
    </row>
    <row r="31" spans="1:1" x14ac:dyDescent="0.2">
      <c r="A31" s="97" t="s">
        <v>207</v>
      </c>
    </row>
    <row r="32" spans="1:1" x14ac:dyDescent="0.2">
      <c r="A32" s="97" t="s">
        <v>300</v>
      </c>
    </row>
    <row r="33" spans="1:13" x14ac:dyDescent="0.2">
      <c r="A33" s="99" t="s">
        <v>337</v>
      </c>
    </row>
    <row r="34" spans="1:13" x14ac:dyDescent="0.2">
      <c r="A34" s="99" t="s">
        <v>261</v>
      </c>
      <c r="M34" s="4"/>
    </row>
    <row r="35" spans="1:13" x14ac:dyDescent="0.2">
      <c r="A35" s="99" t="s">
        <v>208</v>
      </c>
    </row>
    <row r="37" spans="1:13" x14ac:dyDescent="0.2">
      <c r="A37" s="97"/>
    </row>
    <row r="38" spans="1:13" x14ac:dyDescent="0.2">
      <c r="A38" s="97"/>
    </row>
    <row r="39" spans="1:13" x14ac:dyDescent="0.2">
      <c r="A39" s="99"/>
    </row>
    <row r="40" spans="1:13" x14ac:dyDescent="0.2">
      <c r="A40" s="99"/>
    </row>
    <row r="41" spans="1:13" x14ac:dyDescent="0.2">
      <c r="A41" s="99"/>
    </row>
  </sheetData>
  <customSheetViews>
    <customSheetView guid="{EA424B0A-06A3-4874-B080-734BBB58792A}">
      <selection activeCell="A33" sqref="A33"/>
      <pageMargins left="0.7" right="0.7" top="0.75" bottom="0.75" header="0.3" footer="0.3"/>
    </customSheetView>
    <customSheetView guid="{03452A04-CA67-46E6-B0A2-BCD750928530}">
      <selection activeCell="A33" sqref="A33"/>
      <pageMargins left="0.7" right="0.7" top="0.75" bottom="0.75" header="0.3" footer="0.3"/>
    </customSheetView>
  </customSheetViews>
  <pageMargins left="0.7" right="0.7" top="0.75" bottom="0.75" header="0.3" footer="0.3"/>
  <pageSetup paperSize="9" scale="86"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6:A27"/>
  <sheetViews>
    <sheetView zoomScaleNormal="100" zoomScaleSheetLayoutView="100" workbookViewId="0">
      <selection activeCell="A27" sqref="A27"/>
    </sheetView>
  </sheetViews>
  <sheetFormatPr defaultRowHeight="12.75" x14ac:dyDescent="0.2"/>
  <sheetData>
    <row r="26" spans="1:1" x14ac:dyDescent="0.2">
      <c r="A26" s="98" t="s">
        <v>339</v>
      </c>
    </row>
    <row r="27" spans="1:1" x14ac:dyDescent="0.2">
      <c r="A27" s="100" t="s">
        <v>340</v>
      </c>
    </row>
  </sheetData>
  <customSheetViews>
    <customSheetView guid="{EA424B0A-06A3-4874-B080-734BBB58792A}">
      <selection activeCell="A31" sqref="A31"/>
      <pageMargins left="0.7" right="0.7" top="0.75" bottom="0.75" header="0.3" footer="0.3"/>
    </customSheetView>
    <customSheetView guid="{03452A04-CA67-46E6-B0A2-BCD750928530}">
      <selection activeCell="A31" sqref="A31"/>
      <pageMargins left="0.7" right="0.7" top="0.75" bottom="0.75" header="0.3" footer="0.3"/>
    </customSheetView>
  </customSheetViews>
  <pageMargins left="0.7" right="0.7" top="0.75" bottom="0.75" header="0.3" footer="0.3"/>
  <pageSetup paperSize="9" scale="86" orientation="portrait" r:id="rId1"/>
  <colBreaks count="1" manualBreakCount="1">
    <brk id="11" max="30"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5:A28"/>
  <sheetViews>
    <sheetView zoomScaleNormal="100" zoomScaleSheetLayoutView="100" workbookViewId="0">
      <selection activeCell="A25" sqref="A25"/>
    </sheetView>
  </sheetViews>
  <sheetFormatPr defaultRowHeight="12.75" x14ac:dyDescent="0.2"/>
  <sheetData>
    <row r="25" spans="1:1" x14ac:dyDescent="0.2">
      <c r="A25" s="97" t="s">
        <v>341</v>
      </c>
    </row>
    <row r="26" spans="1:1" x14ac:dyDescent="0.2">
      <c r="A26" s="97" t="s">
        <v>209</v>
      </c>
    </row>
    <row r="27" spans="1:1" x14ac:dyDescent="0.2">
      <c r="A27" s="99" t="s">
        <v>342</v>
      </c>
    </row>
    <row r="28" spans="1:1" x14ac:dyDescent="0.2">
      <c r="A28" s="99" t="s">
        <v>262</v>
      </c>
    </row>
  </sheetData>
  <customSheetViews>
    <customSheetView guid="{EA424B0A-06A3-4874-B080-734BBB58792A}">
      <selection activeCell="A33" sqref="A33"/>
      <pageMargins left="0.7" right="0.7" top="0.75" bottom="0.75" header="0.3" footer="0.3"/>
    </customSheetView>
    <customSheetView guid="{03452A04-CA67-46E6-B0A2-BCD750928530}">
      <selection activeCell="A33" sqref="A33"/>
      <pageMargins left="0.7" right="0.7" top="0.75" bottom="0.75" header="0.3" footer="0.3"/>
    </customSheetView>
  </customSheetViews>
  <pageMargins left="0.7" right="0.7" top="0.75" bottom="0.75" header="0.3" footer="0.3"/>
  <pageSetup paperSize="9" scale="8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4:A25"/>
  <sheetViews>
    <sheetView zoomScaleNormal="100" zoomScaleSheetLayoutView="100" workbookViewId="0">
      <selection activeCell="A24" sqref="A24"/>
    </sheetView>
  </sheetViews>
  <sheetFormatPr defaultRowHeight="12.75" x14ac:dyDescent="0.2"/>
  <sheetData>
    <row r="24" spans="1:1" x14ac:dyDescent="0.2">
      <c r="A24" s="97" t="s">
        <v>343</v>
      </c>
    </row>
    <row r="25" spans="1:1" x14ac:dyDescent="0.2">
      <c r="A25" s="99" t="s">
        <v>344</v>
      </c>
    </row>
  </sheetData>
  <customSheetViews>
    <customSheetView guid="{EA424B0A-06A3-4874-B080-734BBB58792A}">
      <selection activeCell="A31" sqref="A31"/>
      <pageMargins left="0.7" right="0.7" top="0.75" bottom="0.75" header="0.3" footer="0.3"/>
    </customSheetView>
    <customSheetView guid="{03452A04-CA67-46E6-B0A2-BCD750928530}">
      <selection activeCell="A31" sqref="A31"/>
      <pageMargins left="0.7" right="0.7" top="0.75" bottom="0.75" header="0.3" footer="0.3"/>
    </customSheetView>
  </customSheetViews>
  <pageMargins left="0.7" right="0.7" top="0.75" bottom="0.75" header="0.3" footer="0.3"/>
  <pageSetup paperSize="9" scale="86"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30:M40"/>
  <sheetViews>
    <sheetView zoomScaleNormal="100" zoomScaleSheetLayoutView="100" workbookViewId="0">
      <selection activeCell="A30" sqref="A30"/>
    </sheetView>
  </sheetViews>
  <sheetFormatPr defaultRowHeight="12.75" x14ac:dyDescent="0.2"/>
  <sheetData>
    <row r="30" spans="1:13" x14ac:dyDescent="0.2">
      <c r="A30" s="97" t="s">
        <v>346</v>
      </c>
      <c r="M30" s="4"/>
    </row>
    <row r="31" spans="1:13" x14ac:dyDescent="0.2">
      <c r="A31" s="97" t="s">
        <v>207</v>
      </c>
    </row>
    <row r="32" spans="1:13" x14ac:dyDescent="0.2">
      <c r="A32" s="97" t="s">
        <v>300</v>
      </c>
    </row>
    <row r="33" spans="1:1" x14ac:dyDescent="0.2">
      <c r="A33" s="99" t="s">
        <v>345</v>
      </c>
    </row>
    <row r="34" spans="1:1" x14ac:dyDescent="0.2">
      <c r="A34" s="99" t="s">
        <v>261</v>
      </c>
    </row>
    <row r="35" spans="1:1" x14ac:dyDescent="0.2">
      <c r="A35" s="99" t="s">
        <v>206</v>
      </c>
    </row>
    <row r="37" spans="1:1" x14ac:dyDescent="0.2">
      <c r="A37" s="70"/>
    </row>
    <row r="38" spans="1:1" x14ac:dyDescent="0.2">
      <c r="A38" s="4"/>
    </row>
    <row r="39" spans="1:1" x14ac:dyDescent="0.2">
      <c r="A39" s="14"/>
    </row>
    <row r="40" spans="1:1" x14ac:dyDescent="0.2">
      <c r="A40" s="113"/>
    </row>
  </sheetData>
  <customSheetViews>
    <customSheetView guid="{EA424B0A-06A3-4874-B080-734BBB58792A}">
      <selection activeCell="A33" sqref="A33"/>
      <pageMargins left="0.7" right="0.7" top="0.75" bottom="0.75" header="0.3" footer="0.3"/>
    </customSheetView>
    <customSheetView guid="{03452A04-CA67-46E6-B0A2-BCD750928530}">
      <selection activeCell="A33" sqref="A33"/>
      <pageMargins left="0.7" right="0.7" top="0.75" bottom="0.75" header="0.3" footer="0.3"/>
    </customSheetView>
  </customSheetViews>
  <pageMargins left="0.7" right="0.7" top="0.75" bottom="0.75" header="0.3" footer="0.3"/>
  <pageSetup paperSize="9" scale="86"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7:A28"/>
  <sheetViews>
    <sheetView zoomScaleNormal="100" zoomScaleSheetLayoutView="100" workbookViewId="0">
      <selection activeCell="A28" sqref="A28"/>
    </sheetView>
  </sheetViews>
  <sheetFormatPr defaultRowHeight="12.75" x14ac:dyDescent="0.2"/>
  <sheetData>
    <row r="27" spans="1:1" x14ac:dyDescent="0.2">
      <c r="A27" s="98" t="s">
        <v>347</v>
      </c>
    </row>
    <row r="28" spans="1:1" x14ac:dyDescent="0.2">
      <c r="A28" s="100" t="s">
        <v>348</v>
      </c>
    </row>
  </sheetData>
  <customSheetViews>
    <customSheetView guid="{EA424B0A-06A3-4874-B080-734BBB58792A}">
      <selection activeCell="G45" sqref="G45"/>
      <pageMargins left="0.7" right="0.7" top="0.75" bottom="0.75" header="0.3" footer="0.3"/>
    </customSheetView>
    <customSheetView guid="{03452A04-CA67-46E6-B0A2-BCD750928530}">
      <selection activeCell="G45" sqref="G45"/>
      <pageMargins left="0.7" right="0.7" top="0.75" bottom="0.75" header="0.3" footer="0.3"/>
    </customSheetView>
  </customSheetViews>
  <pageMargins left="0.7" right="0.7" top="0.75" bottom="0.75" header="0.3" footer="0.3"/>
  <pageSetup paperSize="9" scale="86"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5:A26"/>
  <sheetViews>
    <sheetView zoomScaleNormal="100" workbookViewId="0">
      <selection activeCell="A25" sqref="A25"/>
    </sheetView>
  </sheetViews>
  <sheetFormatPr defaultRowHeight="12.75" x14ac:dyDescent="0.2"/>
  <sheetData>
    <row r="25" spans="1:1" x14ac:dyDescent="0.2">
      <c r="A25" s="97" t="s">
        <v>349</v>
      </c>
    </row>
    <row r="26" spans="1:1" x14ac:dyDescent="0.2">
      <c r="A26" s="99" t="s">
        <v>350</v>
      </c>
    </row>
  </sheetData>
  <customSheetViews>
    <customSheetView guid="{EA424B0A-06A3-4874-B080-734BBB58792A}">
      <selection activeCell="A32" sqref="A32"/>
      <pageMargins left="0.7" right="0.7" top="0.75" bottom="0.75" header="0.3" footer="0.3"/>
    </customSheetView>
    <customSheetView guid="{03452A04-CA67-46E6-B0A2-BCD750928530}">
      <selection activeCell="A32" sqref="A32"/>
      <pageMargins left="0.7" right="0.7" top="0.75" bottom="0.75" header="0.3" footer="0.3"/>
    </customSheetView>
  </customSheetViews>
  <pageMargins left="0.7" right="0.7" top="0.75" bottom="0.75" header="0.3" footer="0.3"/>
  <pageSetup paperSize="9" scale="86"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5:A26"/>
  <sheetViews>
    <sheetView zoomScaleNormal="100" zoomScaleSheetLayoutView="100" workbookViewId="0">
      <selection activeCell="A25" sqref="A25"/>
    </sheetView>
  </sheetViews>
  <sheetFormatPr defaultRowHeight="12.75" x14ac:dyDescent="0.2"/>
  <sheetData>
    <row r="25" spans="1:1" x14ac:dyDescent="0.2">
      <c r="A25" s="97" t="s">
        <v>352</v>
      </c>
    </row>
    <row r="26" spans="1:1" x14ac:dyDescent="0.2">
      <c r="A26" s="99" t="s">
        <v>351</v>
      </c>
    </row>
  </sheetData>
  <customSheetViews>
    <customSheetView guid="{EA424B0A-06A3-4874-B080-734BBB58792A}">
      <selection activeCell="A32" sqref="A32"/>
      <pageMargins left="0.7" right="0.7" top="0.75" bottom="0.75" header="0.3" footer="0.3"/>
    </customSheetView>
    <customSheetView guid="{03452A04-CA67-46E6-B0A2-BCD750928530}">
      <selection activeCell="A32" sqref="A32"/>
      <pageMargins left="0.7" right="0.7" top="0.75" bottom="0.75" header="0.3" footer="0.3"/>
    </customSheetView>
  </customSheetViews>
  <pageMargins left="0.7" right="0.7" top="0.75" bottom="0.75" header="0.3" footer="0.3"/>
  <pageSetup paperSize="9" scale="86"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sheetPr>
  <dimension ref="A1:AH40"/>
  <sheetViews>
    <sheetView zoomScaleNormal="100" workbookViewId="0">
      <selection activeCell="A3" sqref="A1:AH40"/>
    </sheetView>
  </sheetViews>
  <sheetFormatPr defaultColWidth="9.140625" defaultRowHeight="11.25" x14ac:dyDescent="0.2"/>
  <cols>
    <col min="1" max="1" width="41.28515625" style="1" bestFit="1" customWidth="1"/>
    <col min="2" max="18" width="7.140625" style="1" customWidth="1"/>
    <col min="19" max="16384" width="9.140625" style="1"/>
  </cols>
  <sheetData>
    <row r="1" spans="1:34" ht="12" x14ac:dyDescent="0.2">
      <c r="A1" s="96"/>
      <c r="B1" s="114" t="s">
        <v>215</v>
      </c>
      <c r="C1" s="114" t="s">
        <v>216</v>
      </c>
      <c r="D1" s="114" t="s">
        <v>217</v>
      </c>
      <c r="E1" s="114" t="s">
        <v>218</v>
      </c>
      <c r="F1" s="114" t="s">
        <v>219</v>
      </c>
      <c r="G1" s="114" t="s">
        <v>220</v>
      </c>
      <c r="H1" s="114" t="s">
        <v>221</v>
      </c>
      <c r="I1" s="114" t="s">
        <v>222</v>
      </c>
      <c r="J1" s="114" t="s">
        <v>223</v>
      </c>
      <c r="K1" s="114" t="s">
        <v>224</v>
      </c>
      <c r="L1" s="114" t="s">
        <v>225</v>
      </c>
      <c r="M1" s="114" t="s">
        <v>226</v>
      </c>
      <c r="N1" s="114" t="s">
        <v>227</v>
      </c>
      <c r="O1" s="114" t="s">
        <v>228</v>
      </c>
      <c r="P1" s="114" t="s">
        <v>229</v>
      </c>
      <c r="Q1" s="114" t="s">
        <v>230</v>
      </c>
      <c r="R1" s="114" t="s">
        <v>231</v>
      </c>
      <c r="S1" s="181" t="s">
        <v>263</v>
      </c>
    </row>
    <row r="2" spans="1:34" x14ac:dyDescent="0.2">
      <c r="A2" s="19" t="s">
        <v>54</v>
      </c>
      <c r="B2" s="26"/>
      <c r="C2" s="26"/>
      <c r="D2" s="26"/>
      <c r="E2" s="26"/>
      <c r="F2" s="26"/>
      <c r="G2" s="26"/>
      <c r="H2" s="26"/>
      <c r="I2" s="26"/>
      <c r="J2" s="26"/>
      <c r="K2" s="26"/>
      <c r="L2" s="26"/>
      <c r="M2" s="26"/>
      <c r="N2" s="26"/>
      <c r="O2" s="26"/>
      <c r="P2" s="26"/>
      <c r="Q2" s="26"/>
      <c r="R2" s="26"/>
      <c r="S2" s="179"/>
    </row>
    <row r="3" spans="1:34" x14ac:dyDescent="0.2">
      <c r="A3" s="21" t="s">
        <v>55</v>
      </c>
      <c r="B3" s="20">
        <f>'1 Järnväg'!F5</f>
        <v>2</v>
      </c>
      <c r="C3" s="20">
        <f>'1 Järnväg'!G5</f>
        <v>21</v>
      </c>
      <c r="D3" s="20">
        <f>'1 Järnväg'!H5</f>
        <v>9</v>
      </c>
      <c r="E3" s="20">
        <f>'1 Järnväg'!I5</f>
        <v>8</v>
      </c>
      <c r="F3" s="20">
        <f>'1 Järnväg'!J5</f>
        <v>12</v>
      </c>
      <c r="G3" s="20">
        <f>'1 Järnväg'!K5</f>
        <v>2</v>
      </c>
      <c r="H3" s="20">
        <f>'1 Järnväg'!L5</f>
        <v>12</v>
      </c>
      <c r="I3" s="20">
        <f>'1 Järnväg'!M5</f>
        <v>11</v>
      </c>
      <c r="J3" s="20">
        <f>'1 Järnväg'!N5</f>
        <v>14</v>
      </c>
      <c r="K3" s="20">
        <f>'1 Järnväg'!O5</f>
        <v>7</v>
      </c>
      <c r="L3" s="20">
        <f>'1 Järnväg'!P5</f>
        <v>8</v>
      </c>
      <c r="M3" s="20">
        <f>'1 Järnväg'!Q5</f>
        <v>7</v>
      </c>
      <c r="N3" s="20">
        <f>'1 Järnväg'!R5</f>
        <v>10</v>
      </c>
      <c r="O3" s="20">
        <f>'1 Järnväg'!S5</f>
        <v>9</v>
      </c>
      <c r="P3" s="20">
        <f>'1 Järnväg'!T5</f>
        <v>10</v>
      </c>
      <c r="Q3" s="20">
        <f>'1 Järnväg'!U5</f>
        <v>3</v>
      </c>
      <c r="R3" s="20">
        <f>'1 Järnväg'!V5</f>
        <v>4</v>
      </c>
      <c r="S3" s="180">
        <f>'1 Järnväg'!X5</f>
        <v>5</v>
      </c>
    </row>
    <row r="4" spans="1:34" x14ac:dyDescent="0.2">
      <c r="A4" s="21" t="s">
        <v>56</v>
      </c>
      <c r="B4" s="20">
        <f>'1 Järnväg'!F6</f>
        <v>1</v>
      </c>
      <c r="C4" s="20">
        <f>'1 Järnväg'!G6</f>
        <v>7</v>
      </c>
      <c r="D4" s="20">
        <f>'1 Järnväg'!H6</f>
        <v>7</v>
      </c>
      <c r="E4" s="20">
        <f>'1 Järnväg'!I6</f>
        <v>8</v>
      </c>
      <c r="F4" s="20">
        <f>'1 Järnväg'!J6</f>
        <v>5</v>
      </c>
      <c r="G4" s="20">
        <f>'1 Järnväg'!K6</f>
        <v>9</v>
      </c>
      <c r="H4" s="20">
        <f>'1 Järnväg'!L6</f>
        <v>7</v>
      </c>
      <c r="I4" s="20">
        <f>'1 Järnväg'!M6</f>
        <v>1</v>
      </c>
      <c r="J4" s="20">
        <f>'1 Järnväg'!N6</f>
        <v>4</v>
      </c>
      <c r="K4" s="20">
        <f>'1 Järnväg'!O6</f>
        <v>1</v>
      </c>
      <c r="L4" s="20">
        <f>'1 Järnväg'!P6</f>
        <v>3</v>
      </c>
      <c r="M4" s="20">
        <f>'1 Järnväg'!Q6</f>
        <v>2</v>
      </c>
      <c r="N4" s="20">
        <f>'1 Järnväg'!R6</f>
        <v>4</v>
      </c>
      <c r="O4" s="20">
        <f>'1 Järnväg'!S6</f>
        <v>3</v>
      </c>
      <c r="P4" s="20">
        <f>'1 Järnväg'!T6</f>
        <v>4</v>
      </c>
      <c r="Q4" s="20">
        <f>'1 Järnväg'!U6</f>
        <v>3</v>
      </c>
      <c r="R4" s="20">
        <f>'1 Järnväg'!V6</f>
        <v>2</v>
      </c>
      <c r="S4" s="180">
        <f>'1 Järnväg'!X6</f>
        <v>2</v>
      </c>
    </row>
    <row r="5" spans="1:34" x14ac:dyDescent="0.2">
      <c r="A5" s="21" t="s">
        <v>57</v>
      </c>
      <c r="B5" s="20">
        <f>'1 Järnväg'!F7</f>
        <v>12</v>
      </c>
      <c r="C5" s="20">
        <f>'1 Järnväg'!G7</f>
        <v>12</v>
      </c>
      <c r="D5" s="20">
        <f>'1 Järnväg'!H7</f>
        <v>10</v>
      </c>
      <c r="E5" s="20">
        <f>'1 Järnväg'!I7</f>
        <v>10</v>
      </c>
      <c r="F5" s="20">
        <f>'1 Järnväg'!J7</f>
        <v>19</v>
      </c>
      <c r="G5" s="20">
        <f>'1 Järnväg'!K7</f>
        <v>21</v>
      </c>
      <c r="H5" s="20">
        <f>'1 Järnväg'!L7</f>
        <v>18</v>
      </c>
      <c r="I5" s="20">
        <f>'1 Järnväg'!M7</f>
        <v>15</v>
      </c>
      <c r="J5" s="20">
        <f>'1 Järnväg'!N7</f>
        <v>6</v>
      </c>
      <c r="K5" s="20">
        <f>'1 Järnväg'!O7</f>
        <v>16</v>
      </c>
      <c r="L5" s="20">
        <f>'1 Järnväg'!P7</f>
        <v>16</v>
      </c>
      <c r="M5" s="20">
        <f>'1 Järnväg'!Q7</f>
        <v>9</v>
      </c>
      <c r="N5" s="20">
        <f>'1 Järnväg'!R7</f>
        <v>12</v>
      </c>
      <c r="O5" s="20">
        <f>'1 Järnväg'!S7</f>
        <v>14</v>
      </c>
      <c r="P5" s="20">
        <f>'1 Järnväg'!T7</f>
        <v>11</v>
      </c>
      <c r="Q5" s="20">
        <f>'1 Järnväg'!U7</f>
        <v>9</v>
      </c>
      <c r="R5" s="20">
        <f>'1 Järnväg'!V7</f>
        <v>7</v>
      </c>
      <c r="S5" s="180">
        <f>'1 Järnväg'!X7</f>
        <v>16</v>
      </c>
    </row>
    <row r="6" spans="1:34" ht="22.5" x14ac:dyDescent="0.2">
      <c r="A6" s="21" t="s">
        <v>117</v>
      </c>
      <c r="B6" s="20" t="str">
        <f>'1 Järnväg'!F8</f>
        <v>..</v>
      </c>
      <c r="C6" s="20" t="str">
        <f>'1 Järnväg'!G8</f>
        <v>..</v>
      </c>
      <c r="D6" s="20" t="str">
        <f>'1 Järnväg'!H8</f>
        <v>..</v>
      </c>
      <c r="E6" s="20" t="str">
        <f>'1 Järnväg'!I8</f>
        <v>..</v>
      </c>
      <c r="F6" s="20" t="str">
        <f>'1 Järnväg'!J8</f>
        <v>..</v>
      </c>
      <c r="G6" s="20" t="str">
        <f>'1 Järnväg'!K8</f>
        <v>..</v>
      </c>
      <c r="H6" s="20" t="str">
        <f>'1 Järnväg'!L8</f>
        <v>..</v>
      </c>
      <c r="I6" s="20" t="str">
        <f>'1 Järnväg'!M8</f>
        <v>..</v>
      </c>
      <c r="J6" s="20" t="str">
        <f>'1 Järnväg'!N8</f>
        <v>..</v>
      </c>
      <c r="K6" s="20" t="str">
        <f>'1 Järnväg'!O8</f>
        <v>..</v>
      </c>
      <c r="L6" s="20" t="str">
        <f>'1 Järnväg'!P8</f>
        <v>..</v>
      </c>
      <c r="M6" s="20" t="str">
        <f>'1 Järnväg'!Q8</f>
        <v>..</v>
      </c>
      <c r="N6" s="20" t="str">
        <f>'1 Järnväg'!R8</f>
        <v>..</v>
      </c>
      <c r="O6" s="20" t="str">
        <f>'1 Järnväg'!S8</f>
        <v>..</v>
      </c>
      <c r="P6" s="20">
        <f>'1 Järnväg'!T8</f>
        <v>19</v>
      </c>
      <c r="Q6" s="20">
        <f>'1 Järnväg'!U8</f>
        <v>18</v>
      </c>
      <c r="R6" s="20">
        <f>'1 Järnväg'!V8</f>
        <v>16</v>
      </c>
      <c r="S6" s="180">
        <f>'1 Järnväg'!X8</f>
        <v>13</v>
      </c>
    </row>
    <row r="7" spans="1:34" x14ac:dyDescent="0.2">
      <c r="A7" s="67" t="s">
        <v>119</v>
      </c>
      <c r="B7" s="20" t="str">
        <f>'1 Järnväg'!F9</f>
        <v>..</v>
      </c>
      <c r="C7" s="20" t="str">
        <f>'1 Järnväg'!G9</f>
        <v>..</v>
      </c>
      <c r="D7" s="20" t="str">
        <f>'1 Järnväg'!H9</f>
        <v>..</v>
      </c>
      <c r="E7" s="20" t="str">
        <f>'1 Järnväg'!I9</f>
        <v>..</v>
      </c>
      <c r="F7" s="20" t="str">
        <f>'1 Järnväg'!J9</f>
        <v>..</v>
      </c>
      <c r="G7" s="20" t="str">
        <f>'1 Järnväg'!K9</f>
        <v>..</v>
      </c>
      <c r="H7" s="20" t="str">
        <f>'1 Järnväg'!L9</f>
        <v>..</v>
      </c>
      <c r="I7" s="20">
        <f>'1 Järnväg'!M9</f>
        <v>6</v>
      </c>
      <c r="J7" s="20">
        <f>'1 Järnväg'!N9</f>
        <v>6</v>
      </c>
      <c r="K7" s="20">
        <f>'1 Järnväg'!O9</f>
        <v>4</v>
      </c>
      <c r="L7" s="20">
        <f>'1 Järnväg'!P9</f>
        <v>5</v>
      </c>
      <c r="M7" s="20">
        <f>'1 Järnväg'!Q9</f>
        <v>6</v>
      </c>
      <c r="N7" s="20">
        <f>'1 Järnväg'!R9</f>
        <v>4</v>
      </c>
      <c r="O7" s="20">
        <f>'1 Järnväg'!S9</f>
        <v>1</v>
      </c>
      <c r="P7" s="20">
        <f>'1 Järnväg'!T9</f>
        <v>5</v>
      </c>
      <c r="Q7" s="20">
        <f>'1 Järnväg'!U9</f>
        <v>7</v>
      </c>
      <c r="R7" s="20">
        <f>'1 Järnväg'!V9</f>
        <v>1</v>
      </c>
      <c r="S7" s="180">
        <f>'1 Järnväg'!X9</f>
        <v>4</v>
      </c>
    </row>
    <row r="8" spans="1:34" x14ac:dyDescent="0.2">
      <c r="A8" s="21" t="s">
        <v>58</v>
      </c>
      <c r="B8" s="20">
        <f>'1 Järnväg'!F10</f>
        <v>15</v>
      </c>
      <c r="C8" s="20">
        <f>'1 Järnväg'!G10</f>
        <v>19</v>
      </c>
      <c r="D8" s="20">
        <f>'1 Järnväg'!H10</f>
        <v>30</v>
      </c>
      <c r="E8" s="20">
        <f>'1 Järnväg'!I10</f>
        <v>38</v>
      </c>
      <c r="F8" s="20">
        <f>'1 Järnväg'!J10</f>
        <v>36</v>
      </c>
      <c r="G8" s="20">
        <f>'1 Järnväg'!K10</f>
        <v>22</v>
      </c>
      <c r="H8" s="20">
        <f>'1 Järnväg'!L10</f>
        <v>25</v>
      </c>
      <c r="I8" s="20">
        <f>'1 Järnväg'!M10</f>
        <v>26</v>
      </c>
      <c r="J8" s="20">
        <f>'1 Järnväg'!N10</f>
        <v>20</v>
      </c>
      <c r="K8" s="20">
        <f>'1 Järnväg'!O10</f>
        <v>21</v>
      </c>
      <c r="L8" s="20">
        <f>'1 Järnväg'!P10</f>
        <v>41</v>
      </c>
      <c r="M8" s="20">
        <f>'1 Järnväg'!Q10</f>
        <v>32</v>
      </c>
      <c r="N8" s="20">
        <f>'1 Järnväg'!R10</f>
        <v>18</v>
      </c>
      <c r="O8" s="20">
        <f>'1 Järnväg'!S10</f>
        <v>19</v>
      </c>
      <c r="P8" s="20">
        <f>'1 Järnväg'!T10</f>
        <v>9</v>
      </c>
      <c r="Q8" s="20">
        <f>'1 Järnväg'!U10</f>
        <v>2</v>
      </c>
      <c r="R8" s="20">
        <f>'1 Järnväg'!V10</f>
        <v>4</v>
      </c>
      <c r="S8" s="180">
        <f>'1 Järnväg'!X10</f>
        <v>3</v>
      </c>
    </row>
    <row r="9" spans="1:34" ht="12.95" customHeight="1" x14ac:dyDescent="0.2">
      <c r="A9" s="19" t="s">
        <v>0</v>
      </c>
      <c r="B9" s="20">
        <f>'3 Järnväg'!F23</f>
        <v>19</v>
      </c>
      <c r="C9" s="20">
        <f>'3 Järnväg'!G23</f>
        <v>15</v>
      </c>
      <c r="D9" s="20">
        <f>'3 Järnväg'!H23</f>
        <v>18</v>
      </c>
      <c r="E9" s="20">
        <f>'3 Järnväg'!I23</f>
        <v>20</v>
      </c>
      <c r="F9" s="20">
        <f>'3 Järnväg'!J23</f>
        <v>26</v>
      </c>
      <c r="G9" s="20">
        <f>'3 Järnväg'!K23</f>
        <v>21</v>
      </c>
      <c r="H9" s="20">
        <f>'3 Järnväg'!L23</f>
        <v>19</v>
      </c>
      <c r="I9" s="20">
        <f>'3 Järnväg'!M23</f>
        <v>25</v>
      </c>
      <c r="J9" s="20">
        <f>'3 Järnväg'!N23</f>
        <v>15</v>
      </c>
      <c r="K9" s="20">
        <f>'3 Järnväg'!O23</f>
        <v>19</v>
      </c>
      <c r="L9" s="20">
        <f>'3 Järnväg'!P23</f>
        <v>45</v>
      </c>
      <c r="M9" s="20">
        <f>'3 Järnväg'!Q23</f>
        <v>25</v>
      </c>
      <c r="N9" s="20">
        <f>'3 Järnväg'!R23</f>
        <v>15</v>
      </c>
      <c r="O9" s="20">
        <f>'3 Järnväg'!S23</f>
        <v>18</v>
      </c>
      <c r="P9" s="20">
        <f>'3 Järnväg'!T23</f>
        <v>25</v>
      </c>
      <c r="Q9" s="20">
        <f>'3 Järnväg'!U23</f>
        <v>16</v>
      </c>
      <c r="R9" s="20">
        <f>'3 Järnväg'!V23</f>
        <v>13</v>
      </c>
      <c r="S9" s="180">
        <f>'3 Järnväg'!X23</f>
        <v>15</v>
      </c>
    </row>
    <row r="10" spans="1:34" ht="12.95" customHeight="1" x14ac:dyDescent="0.2">
      <c r="A10" s="21" t="s">
        <v>50</v>
      </c>
      <c r="B10" s="20" t="str">
        <f>'3 Järnväg'!F24</f>
        <v>..</v>
      </c>
      <c r="C10" s="20" t="str">
        <f>'3 Järnväg'!G24</f>
        <v>..</v>
      </c>
      <c r="D10" s="20" t="str">
        <f>'3 Järnväg'!H24</f>
        <v>..</v>
      </c>
      <c r="E10" s="20" t="str">
        <f>'3 Järnväg'!I24</f>
        <v>..</v>
      </c>
      <c r="F10" s="20" t="str">
        <f>'3 Järnväg'!J24</f>
        <v>..</v>
      </c>
      <c r="G10" s="20" t="str">
        <f>'3 Järnväg'!K24</f>
        <v>..</v>
      </c>
      <c r="H10" s="20" t="str">
        <f>'3 Järnväg'!L24</f>
        <v>..</v>
      </c>
      <c r="I10" s="20" t="str">
        <f>'3 Järnväg'!M24</f>
        <v>..</v>
      </c>
      <c r="J10" s="20" t="str">
        <f>'3 Järnväg'!N24</f>
        <v>..</v>
      </c>
      <c r="K10" s="20">
        <f>'3 Järnväg'!O24</f>
        <v>8</v>
      </c>
      <c r="L10" s="20">
        <f>'3 Järnväg'!P24</f>
        <v>10</v>
      </c>
      <c r="M10" s="20">
        <f>'3 Järnväg'!Q24</f>
        <v>8</v>
      </c>
      <c r="N10" s="20">
        <f>'3 Järnväg'!R24</f>
        <v>4</v>
      </c>
      <c r="O10" s="20">
        <f>'3 Järnväg'!S24</f>
        <v>6</v>
      </c>
      <c r="P10" s="20">
        <f>'3 Järnväg'!T24</f>
        <v>6</v>
      </c>
      <c r="Q10" s="20">
        <f>'3 Järnväg'!U24</f>
        <v>3</v>
      </c>
      <c r="R10" s="20" t="str">
        <f>'3 Järnväg'!V24</f>
        <v>–</v>
      </c>
      <c r="S10" s="180">
        <f>'3 Järnväg'!X24</f>
        <v>2</v>
      </c>
    </row>
    <row r="11" spans="1:34" ht="12.95" customHeight="1" x14ac:dyDescent="0.2">
      <c r="A11" s="21" t="s">
        <v>51</v>
      </c>
      <c r="B11" s="20" t="str">
        <f>'3 Järnväg'!F25</f>
        <v>..</v>
      </c>
      <c r="C11" s="20" t="str">
        <f>'3 Järnväg'!G25</f>
        <v>..</v>
      </c>
      <c r="D11" s="20" t="str">
        <f>'3 Järnväg'!H25</f>
        <v>..</v>
      </c>
      <c r="E11" s="20" t="str">
        <f>'3 Järnväg'!I25</f>
        <v>..</v>
      </c>
      <c r="F11" s="20" t="str">
        <f>'3 Järnväg'!J25</f>
        <v>..</v>
      </c>
      <c r="G11" s="20" t="str">
        <f>'3 Järnväg'!K25</f>
        <v>..</v>
      </c>
      <c r="H11" s="20" t="str">
        <f>'3 Järnväg'!L25</f>
        <v>..</v>
      </c>
      <c r="I11" s="20" t="str">
        <f>'3 Järnväg'!M25</f>
        <v>..</v>
      </c>
      <c r="J11" s="20" t="str">
        <f>'3 Järnväg'!N25</f>
        <v>..</v>
      </c>
      <c r="K11" s="20">
        <f>'3 Järnväg'!O25</f>
        <v>11</v>
      </c>
      <c r="L11" s="20">
        <f>'3 Järnväg'!P25</f>
        <v>35</v>
      </c>
      <c r="M11" s="20">
        <f>'3 Järnväg'!Q25</f>
        <v>17</v>
      </c>
      <c r="N11" s="20">
        <f>'3 Järnväg'!R25</f>
        <v>11</v>
      </c>
      <c r="O11" s="20">
        <f>'3 Järnväg'!S25</f>
        <v>12</v>
      </c>
      <c r="P11" s="20">
        <f>'3 Järnväg'!T25</f>
        <v>19</v>
      </c>
      <c r="Q11" s="20">
        <f>'3 Järnväg'!U25</f>
        <v>13</v>
      </c>
      <c r="R11" s="20">
        <f>'3 Järnväg'!V25</f>
        <v>13</v>
      </c>
      <c r="S11" s="180">
        <f>'3 Järnväg'!X25</f>
        <v>13</v>
      </c>
    </row>
    <row r="12" spans="1:34" ht="12.75" x14ac:dyDescent="0.2">
      <c r="A12" s="19" t="s">
        <v>1</v>
      </c>
      <c r="B12" s="85">
        <f>'4 Järnväg'!F24</f>
        <v>18</v>
      </c>
      <c r="C12" s="85">
        <f>'4 Järnväg'!G24</f>
        <v>19</v>
      </c>
      <c r="D12" s="85">
        <f>'4 Järnväg'!H24</f>
        <v>11</v>
      </c>
      <c r="E12" s="85">
        <f>'4 Järnväg'!I24</f>
        <v>23</v>
      </c>
      <c r="F12" s="85">
        <f>'4 Järnväg'!J24</f>
        <v>23</v>
      </c>
      <c r="G12" s="85">
        <f>'4 Järnväg'!K24</f>
        <v>19</v>
      </c>
      <c r="H12" s="85">
        <f>'4 Järnväg'!L24</f>
        <v>16</v>
      </c>
      <c r="I12" s="85">
        <f>'4 Järnväg'!M24</f>
        <v>15</v>
      </c>
      <c r="J12" s="85">
        <f>'4 Järnväg'!N24</f>
        <v>8</v>
      </c>
      <c r="K12" s="85">
        <f>'4 Järnväg'!O24</f>
        <v>18</v>
      </c>
      <c r="L12" s="85">
        <f>'4 Järnväg'!P24</f>
        <v>25</v>
      </c>
      <c r="M12" s="85">
        <f>'4 Järnväg'!Q24</f>
        <v>14</v>
      </c>
      <c r="N12" s="85">
        <f>'4 Järnväg'!R24</f>
        <v>19</v>
      </c>
      <c r="O12" s="85">
        <f>'4 Järnväg'!S24</f>
        <v>18</v>
      </c>
      <c r="P12" s="85">
        <f>'4 Järnväg'!T24</f>
        <v>11</v>
      </c>
      <c r="Q12" s="85">
        <f>'4 Järnväg'!U24</f>
        <v>14</v>
      </c>
      <c r="R12" s="85">
        <f>'4 Järnväg'!V24</f>
        <v>12</v>
      </c>
      <c r="S12" s="179">
        <f>'4 Järnväg'!X24</f>
        <v>13</v>
      </c>
      <c r="T12" s="12"/>
      <c r="U12" s="12"/>
      <c r="V12" s="12"/>
      <c r="W12" s="12"/>
      <c r="X12" s="12"/>
      <c r="Y12" s="12"/>
      <c r="Z12" s="12"/>
      <c r="AA12" s="12"/>
      <c r="AB12" s="12"/>
      <c r="AC12" s="12"/>
      <c r="AD12" s="12"/>
      <c r="AE12" s="12"/>
      <c r="AF12" s="12"/>
      <c r="AG12" s="12"/>
      <c r="AH12" s="12"/>
    </row>
    <row r="13" spans="1:34" ht="12.75" x14ac:dyDescent="0.2">
      <c r="A13" s="21" t="s">
        <v>50</v>
      </c>
      <c r="B13" s="85" t="str">
        <f>'4 Järnväg'!F25</f>
        <v>..</v>
      </c>
      <c r="C13" s="85" t="str">
        <f>'4 Järnväg'!G25</f>
        <v>..</v>
      </c>
      <c r="D13" s="85" t="str">
        <f>'4 Järnväg'!H25</f>
        <v>..</v>
      </c>
      <c r="E13" s="85" t="str">
        <f>'4 Järnväg'!I25</f>
        <v>..</v>
      </c>
      <c r="F13" s="85" t="str">
        <f>'4 Järnväg'!J25</f>
        <v>..</v>
      </c>
      <c r="G13" s="85" t="str">
        <f>'4 Järnväg'!K25</f>
        <v>..</v>
      </c>
      <c r="H13" s="85" t="str">
        <f>'4 Järnväg'!L25</f>
        <v>..</v>
      </c>
      <c r="I13" s="85" t="str">
        <f>'4 Järnväg'!M25</f>
        <v>..</v>
      </c>
      <c r="J13" s="85" t="str">
        <f>'4 Järnväg'!N25</f>
        <v>..</v>
      </c>
      <c r="K13" s="85">
        <f>'4 Järnväg'!O25</f>
        <v>4</v>
      </c>
      <c r="L13" s="85">
        <f>'4 Järnväg'!P25</f>
        <v>9</v>
      </c>
      <c r="M13" s="85">
        <f>'4 Järnväg'!Q25</f>
        <v>5</v>
      </c>
      <c r="N13" s="85">
        <f>'4 Järnväg'!R25</f>
        <v>3</v>
      </c>
      <c r="O13" s="85">
        <f>'4 Järnväg'!S25</f>
        <v>7</v>
      </c>
      <c r="P13" s="85">
        <f>'4 Järnväg'!T25</f>
        <v>4</v>
      </c>
      <c r="Q13" s="85">
        <f>'4 Järnväg'!U25</f>
        <v>5</v>
      </c>
      <c r="R13" s="85">
        <f>'4 Järnväg'!V25</f>
        <v>4</v>
      </c>
      <c r="S13" s="179">
        <f>'4 Järnväg'!X25</f>
        <v>7</v>
      </c>
      <c r="T13" s="12"/>
      <c r="U13" s="12"/>
      <c r="V13" s="12"/>
      <c r="W13" s="12"/>
      <c r="X13" s="12"/>
      <c r="Y13" s="12"/>
      <c r="Z13" s="12"/>
      <c r="AA13" s="12"/>
      <c r="AB13" s="12"/>
      <c r="AC13" s="12"/>
      <c r="AD13" s="12"/>
      <c r="AE13" s="12"/>
      <c r="AF13" s="12"/>
      <c r="AG13" s="12"/>
      <c r="AH13" s="12"/>
    </row>
    <row r="14" spans="1:34" ht="12" customHeight="1" x14ac:dyDescent="0.2">
      <c r="A14" s="21" t="s">
        <v>51</v>
      </c>
      <c r="B14" s="85" t="str">
        <f>'4 Järnväg'!F26</f>
        <v>..</v>
      </c>
      <c r="C14" s="85" t="str">
        <f>'4 Järnväg'!G26</f>
        <v>..</v>
      </c>
      <c r="D14" s="85" t="str">
        <f>'4 Järnväg'!H26</f>
        <v>..</v>
      </c>
      <c r="E14" s="85" t="str">
        <f>'4 Järnväg'!I26</f>
        <v>..</v>
      </c>
      <c r="F14" s="85" t="str">
        <f>'4 Järnväg'!J26</f>
        <v>..</v>
      </c>
      <c r="G14" s="85" t="str">
        <f>'4 Järnväg'!K26</f>
        <v>..</v>
      </c>
      <c r="H14" s="85" t="str">
        <f>'4 Järnväg'!L26</f>
        <v>..</v>
      </c>
      <c r="I14" s="85" t="str">
        <f>'4 Järnväg'!M26</f>
        <v>..</v>
      </c>
      <c r="J14" s="85" t="str">
        <f>'4 Järnväg'!N26</f>
        <v>..</v>
      </c>
      <c r="K14" s="85">
        <f>'4 Järnväg'!O26</f>
        <v>14</v>
      </c>
      <c r="L14" s="85">
        <f>'4 Järnväg'!P26</f>
        <v>16</v>
      </c>
      <c r="M14" s="85">
        <f>'4 Järnväg'!Q26</f>
        <v>9</v>
      </c>
      <c r="N14" s="85">
        <f>'4 Järnväg'!R26</f>
        <v>15</v>
      </c>
      <c r="O14" s="85">
        <f>'4 Järnväg'!S26</f>
        <v>11</v>
      </c>
      <c r="P14" s="85">
        <f>'4 Järnväg'!T26</f>
        <v>7</v>
      </c>
      <c r="Q14" s="85">
        <f>'4 Järnväg'!U26</f>
        <v>9</v>
      </c>
      <c r="R14" s="85">
        <f>'4 Järnväg'!V26</f>
        <v>8</v>
      </c>
      <c r="S14" s="179">
        <f>'4 Järnväg'!X26</f>
        <v>6</v>
      </c>
    </row>
    <row r="15" spans="1:34" x14ac:dyDescent="0.2">
      <c r="A15" s="21" t="s">
        <v>53</v>
      </c>
      <c r="B15" s="85" t="str">
        <f>'4 Järnväg'!F27</f>
        <v>..</v>
      </c>
      <c r="C15" s="85" t="str">
        <f>'4 Järnväg'!G27</f>
        <v>..</v>
      </c>
      <c r="D15" s="85" t="str">
        <f>'4 Järnväg'!H27</f>
        <v>..</v>
      </c>
      <c r="E15" s="85" t="str">
        <f>'4 Järnväg'!I27</f>
        <v>..</v>
      </c>
      <c r="F15" s="85" t="str">
        <f>'4 Järnväg'!J27</f>
        <v>..</v>
      </c>
      <c r="G15" s="85" t="str">
        <f>'4 Järnväg'!K27</f>
        <v>..</v>
      </c>
      <c r="H15" s="85" t="str">
        <f>'4 Järnväg'!L27</f>
        <v>..</v>
      </c>
      <c r="I15" s="85" t="str">
        <f>'4 Järnväg'!M27</f>
        <v>..</v>
      </c>
      <c r="J15" s="85" t="str">
        <f>'4 Järnväg'!N27</f>
        <v>..</v>
      </c>
      <c r="K15" s="85" t="str">
        <f>'4 Järnväg'!O27</f>
        <v>–</v>
      </c>
      <c r="L15" s="85" t="str">
        <f>'4 Järnväg'!P27</f>
        <v>–</v>
      </c>
      <c r="M15" s="85" t="str">
        <f>'4 Järnväg'!Q27</f>
        <v>–</v>
      </c>
      <c r="N15" s="85">
        <f>'4 Järnväg'!R27</f>
        <v>1</v>
      </c>
      <c r="O15" s="85" t="str">
        <f>'4 Järnväg'!S27</f>
        <v>–</v>
      </c>
      <c r="P15" s="85" t="str">
        <f>'4 Järnväg'!T27</f>
        <v>–</v>
      </c>
      <c r="Q15" s="85" t="str">
        <f>'4 Järnväg'!U27</f>
        <v>–</v>
      </c>
      <c r="R15" s="85" t="str">
        <f>'4 Järnväg'!V27</f>
        <v>–</v>
      </c>
      <c r="S15" s="179" t="str">
        <f>'4 Järnväg'!X27</f>
        <v>–</v>
      </c>
    </row>
    <row r="16" spans="1:34" x14ac:dyDescent="0.2">
      <c r="B16" s="75"/>
      <c r="C16" s="75"/>
      <c r="D16" s="75"/>
      <c r="E16" s="75"/>
      <c r="F16" s="75"/>
      <c r="G16" s="75"/>
      <c r="H16" s="75"/>
    </row>
    <row r="19" spans="2:18" x14ac:dyDescent="0.2">
      <c r="B19" s="20"/>
      <c r="C19" s="20"/>
      <c r="D19" s="20"/>
      <c r="E19" s="20"/>
      <c r="F19" s="20"/>
      <c r="G19" s="20"/>
      <c r="H19" s="20"/>
      <c r="I19" s="20"/>
      <c r="J19" s="20"/>
      <c r="K19" s="20"/>
      <c r="L19" s="20"/>
      <c r="M19" s="20"/>
      <c r="N19" s="20"/>
      <c r="O19" s="20"/>
      <c r="P19" s="20"/>
      <c r="Q19" s="20"/>
      <c r="R19" s="20"/>
    </row>
    <row r="20" spans="2:18" x14ac:dyDescent="0.2">
      <c r="B20" s="20"/>
      <c r="C20" s="20"/>
      <c r="D20" s="20"/>
      <c r="E20" s="20"/>
      <c r="F20" s="20"/>
      <c r="G20" s="20"/>
      <c r="H20" s="20"/>
      <c r="I20" s="20"/>
      <c r="J20" s="20"/>
      <c r="K20" s="20"/>
      <c r="L20" s="20"/>
      <c r="M20" s="20"/>
      <c r="N20" s="20"/>
      <c r="O20" s="20"/>
      <c r="P20" s="20"/>
      <c r="Q20" s="20"/>
      <c r="R20" s="20"/>
    </row>
    <row r="21" spans="2:18" x14ac:dyDescent="0.2">
      <c r="B21" s="20"/>
      <c r="C21" s="20"/>
      <c r="D21" s="20"/>
      <c r="E21" s="20"/>
      <c r="F21" s="20"/>
      <c r="G21" s="20"/>
      <c r="H21" s="20"/>
      <c r="I21" s="20"/>
      <c r="J21" s="20"/>
      <c r="K21" s="20"/>
      <c r="L21" s="20"/>
      <c r="M21" s="20"/>
      <c r="N21" s="20"/>
      <c r="O21" s="20"/>
      <c r="P21" s="20"/>
      <c r="Q21" s="20"/>
      <c r="R21" s="20"/>
    </row>
    <row r="22" spans="2:18" x14ac:dyDescent="0.2">
      <c r="B22" s="20"/>
      <c r="C22" s="20"/>
      <c r="D22" s="20"/>
      <c r="E22" s="20"/>
      <c r="F22" s="20"/>
      <c r="G22" s="20"/>
      <c r="H22" s="20"/>
      <c r="I22" s="20"/>
      <c r="J22" s="20"/>
      <c r="K22" s="20"/>
      <c r="L22" s="20"/>
      <c r="M22" s="20"/>
      <c r="N22" s="20"/>
      <c r="O22" s="20"/>
      <c r="P22" s="20"/>
      <c r="Q22" s="20"/>
      <c r="R22" s="20"/>
    </row>
    <row r="23" spans="2:18" x14ac:dyDescent="0.2">
      <c r="B23" s="20"/>
      <c r="C23" s="20"/>
      <c r="D23" s="20"/>
      <c r="E23" s="20"/>
      <c r="F23" s="20"/>
      <c r="G23" s="20"/>
      <c r="H23" s="20"/>
      <c r="I23" s="20"/>
      <c r="J23" s="20"/>
      <c r="K23" s="20"/>
      <c r="L23" s="20"/>
      <c r="M23" s="20"/>
      <c r="N23" s="20"/>
      <c r="O23" s="20"/>
      <c r="P23" s="20"/>
      <c r="Q23" s="20"/>
      <c r="R23" s="20"/>
    </row>
    <row r="24" spans="2:18" x14ac:dyDescent="0.2">
      <c r="B24" s="20"/>
      <c r="C24" s="20"/>
      <c r="D24" s="20"/>
      <c r="E24" s="20"/>
      <c r="F24" s="20"/>
      <c r="G24" s="20"/>
      <c r="H24" s="20"/>
      <c r="I24" s="20"/>
      <c r="J24" s="20"/>
      <c r="K24" s="20"/>
      <c r="L24" s="20"/>
      <c r="M24" s="20"/>
      <c r="N24" s="20"/>
      <c r="O24" s="20"/>
      <c r="P24" s="20"/>
      <c r="Q24" s="20"/>
      <c r="R24" s="20"/>
    </row>
    <row r="25" spans="2:18" x14ac:dyDescent="0.2">
      <c r="B25" s="20"/>
      <c r="C25" s="20"/>
      <c r="D25" s="20"/>
      <c r="E25" s="20"/>
      <c r="F25" s="20"/>
      <c r="G25" s="20"/>
      <c r="H25" s="20"/>
      <c r="I25" s="20"/>
      <c r="J25" s="20"/>
      <c r="K25" s="20"/>
      <c r="L25" s="20"/>
      <c r="M25" s="20"/>
      <c r="N25" s="20"/>
      <c r="O25" s="20"/>
      <c r="P25" s="20"/>
      <c r="Q25" s="20"/>
      <c r="R25" s="20"/>
    </row>
    <row r="26" spans="2:18" x14ac:dyDescent="0.2">
      <c r="B26" s="20"/>
      <c r="C26" s="20"/>
      <c r="D26" s="20"/>
      <c r="E26" s="20"/>
      <c r="F26" s="20"/>
      <c r="G26" s="20"/>
      <c r="H26" s="20"/>
      <c r="I26" s="20"/>
      <c r="J26" s="20"/>
      <c r="K26" s="20"/>
      <c r="L26" s="20"/>
      <c r="M26" s="20"/>
      <c r="N26" s="20"/>
      <c r="O26" s="20"/>
      <c r="P26" s="20"/>
      <c r="Q26" s="20"/>
      <c r="R26" s="20"/>
    </row>
    <row r="27" spans="2:18" x14ac:dyDescent="0.2">
      <c r="B27" s="85"/>
      <c r="C27" s="85"/>
      <c r="D27" s="85"/>
      <c r="E27" s="85"/>
      <c r="F27" s="85"/>
      <c r="G27" s="85"/>
      <c r="H27" s="85"/>
      <c r="I27" s="85"/>
      <c r="J27" s="85"/>
      <c r="K27" s="85"/>
      <c r="L27" s="85"/>
      <c r="M27" s="85"/>
      <c r="N27" s="85"/>
      <c r="O27" s="85"/>
      <c r="P27" s="85"/>
      <c r="Q27" s="85"/>
      <c r="R27" s="85"/>
    </row>
    <row r="28" spans="2:18" x14ac:dyDescent="0.2">
      <c r="B28" s="85"/>
      <c r="C28" s="85"/>
      <c r="D28" s="85"/>
      <c r="E28" s="85"/>
      <c r="F28" s="85"/>
      <c r="G28" s="85"/>
      <c r="H28" s="85"/>
      <c r="I28" s="85"/>
      <c r="J28" s="85"/>
      <c r="K28" s="85"/>
      <c r="L28" s="85"/>
      <c r="M28" s="85"/>
      <c r="N28" s="85"/>
      <c r="O28" s="85"/>
      <c r="P28" s="85"/>
      <c r="Q28" s="85"/>
      <c r="R28" s="85"/>
    </row>
    <row r="29" spans="2:18" x14ac:dyDescent="0.2">
      <c r="B29" s="85"/>
      <c r="C29" s="85"/>
      <c r="D29" s="85"/>
      <c r="E29" s="85"/>
      <c r="F29" s="85"/>
      <c r="G29" s="85"/>
      <c r="H29" s="85"/>
      <c r="I29" s="85"/>
      <c r="J29" s="85"/>
      <c r="K29" s="85"/>
      <c r="L29" s="85"/>
      <c r="M29" s="85"/>
      <c r="N29" s="85"/>
      <c r="O29" s="85"/>
      <c r="P29" s="85"/>
      <c r="Q29" s="85"/>
      <c r="R29" s="85"/>
    </row>
    <row r="30" spans="2:18" x14ac:dyDescent="0.2">
      <c r="B30" s="85"/>
      <c r="C30" s="85"/>
      <c r="D30" s="85"/>
      <c r="E30" s="85"/>
      <c r="F30" s="85"/>
      <c r="G30" s="85"/>
      <c r="H30" s="85"/>
      <c r="I30" s="85"/>
      <c r="J30" s="85"/>
      <c r="K30" s="85"/>
      <c r="L30" s="85"/>
      <c r="M30" s="85"/>
      <c r="N30" s="85"/>
      <c r="O30" s="85"/>
      <c r="P30" s="85"/>
      <c r="Q30" s="85"/>
      <c r="R30" s="85"/>
    </row>
    <row r="40" spans="19:19" x14ac:dyDescent="0.2">
      <c r="S40" s="76"/>
    </row>
  </sheetData>
  <customSheetViews>
    <customSheetView guid="{EA424B0A-06A3-4874-B080-734BBB58792A}">
      <selection activeCell="B1" sqref="B1"/>
      <pageMargins left="0.75" right="0.75" top="1" bottom="1" header="0.5" footer="0.5"/>
      <pageSetup paperSize="9" orientation="portrait" r:id="rId1"/>
      <headerFooter alignWithMargins="0"/>
    </customSheetView>
    <customSheetView guid="{03452A04-CA67-46E6-B0A2-BCD750928530}">
      <selection activeCell="B1" sqref="B1"/>
      <pageMargins left="0.75" right="0.75" top="1" bottom="1" header="0.5" footer="0.5"/>
      <pageSetup paperSize="9" orientation="portrait" r:id="rId2"/>
      <headerFooter alignWithMargins="0"/>
    </customSheetView>
  </customSheetViews>
  <phoneticPr fontId="8" type="noConversion"/>
  <pageMargins left="0.75" right="0.75" top="1" bottom="1" header="0.5" footer="0.5"/>
  <pageSetup paperSize="9" orientation="landscape" r:id="rId3"/>
  <headerFooter alignWithMargins="0"/>
  <tableParts count="1">
    <tablePart r:id="rId4"/>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sheetPr>
  <dimension ref="A1:S17"/>
  <sheetViews>
    <sheetView zoomScaleNormal="100" workbookViewId="0">
      <selection activeCell="S1" sqref="S1:S1048576"/>
    </sheetView>
  </sheetViews>
  <sheetFormatPr defaultColWidth="9.140625" defaultRowHeight="11.25" x14ac:dyDescent="0.2"/>
  <cols>
    <col min="1" max="1" width="41.28515625" style="1" bestFit="1" customWidth="1"/>
    <col min="2" max="19" width="7.140625" style="1" customWidth="1"/>
    <col min="20" max="16384" width="9.140625" style="1"/>
  </cols>
  <sheetData>
    <row r="1" spans="1:19" ht="12" x14ac:dyDescent="0.2">
      <c r="A1" s="96"/>
      <c r="B1" s="114" t="s">
        <v>215</v>
      </c>
      <c r="C1" s="114" t="s">
        <v>216</v>
      </c>
      <c r="D1" s="114" t="s">
        <v>217</v>
      </c>
      <c r="E1" s="114" t="s">
        <v>218</v>
      </c>
      <c r="F1" s="114" t="s">
        <v>219</v>
      </c>
      <c r="G1" s="114" t="s">
        <v>220</v>
      </c>
      <c r="H1" s="114" t="s">
        <v>221</v>
      </c>
      <c r="I1" s="114" t="s">
        <v>222</v>
      </c>
      <c r="J1" s="114" t="s">
        <v>223</v>
      </c>
      <c r="K1" s="114" t="s">
        <v>224</v>
      </c>
      <c r="L1" s="114" t="s">
        <v>225</v>
      </c>
      <c r="M1" s="114" t="s">
        <v>226</v>
      </c>
      <c r="N1" s="114" t="s">
        <v>227</v>
      </c>
      <c r="O1" s="114" t="s">
        <v>228</v>
      </c>
      <c r="P1" s="114" t="s">
        <v>229</v>
      </c>
      <c r="Q1" s="114" t="s">
        <v>230</v>
      </c>
      <c r="R1" s="114" t="s">
        <v>231</v>
      </c>
      <c r="S1" s="114">
        <v>2017</v>
      </c>
    </row>
    <row r="2" spans="1:19" x14ac:dyDescent="0.2">
      <c r="A2" s="19" t="s">
        <v>54</v>
      </c>
      <c r="B2" s="26"/>
      <c r="C2" s="26"/>
      <c r="D2" s="26"/>
      <c r="E2" s="26"/>
      <c r="F2" s="26"/>
      <c r="G2" s="26"/>
      <c r="H2" s="26"/>
      <c r="I2" s="26"/>
      <c r="J2" s="26"/>
      <c r="K2" s="26"/>
      <c r="L2" s="26"/>
      <c r="M2" s="26"/>
      <c r="N2" s="26"/>
      <c r="O2" s="26"/>
      <c r="P2" s="26"/>
      <c r="Q2" s="26"/>
      <c r="R2" s="26"/>
      <c r="S2" s="26"/>
    </row>
    <row r="3" spans="1:19" x14ac:dyDescent="0.2">
      <c r="A3" s="21" t="s">
        <v>55</v>
      </c>
      <c r="B3" s="20" t="str">
        <f>'5 Spårväg'!F5</f>
        <v>–</v>
      </c>
      <c r="C3" s="20">
        <f>'5 Spårväg'!G5</f>
        <v>1</v>
      </c>
      <c r="D3" s="20">
        <f>'5 Spårväg'!H5</f>
        <v>1</v>
      </c>
      <c r="E3" s="20" t="str">
        <f>'5 Spårväg'!I5</f>
        <v>–</v>
      </c>
      <c r="F3" s="20">
        <f>'5 Spårväg'!J5</f>
        <v>1</v>
      </c>
      <c r="G3" s="86">
        <f>'5 Spårväg'!K5</f>
        <v>1</v>
      </c>
      <c r="H3" s="86" t="str">
        <f>'5 Spårväg'!L5</f>
        <v>–</v>
      </c>
      <c r="I3" s="86" t="str">
        <f>'5 Spårväg'!M5</f>
        <v>–</v>
      </c>
      <c r="J3" s="86" t="str">
        <f>'5 Spårväg'!N5</f>
        <v>–</v>
      </c>
      <c r="K3" s="86" t="str">
        <f>'5 Spårväg'!O5</f>
        <v>–</v>
      </c>
      <c r="L3" s="86" t="str">
        <f>'5 Spårväg'!P5</f>
        <v>–</v>
      </c>
      <c r="M3" s="86">
        <f>'5 Spårväg'!Q5</f>
        <v>1</v>
      </c>
      <c r="N3" s="86">
        <f>'5 Spårväg'!R5</f>
        <v>1</v>
      </c>
      <c r="O3" s="86" t="str">
        <f>'5 Spårväg'!S5</f>
        <v>–</v>
      </c>
      <c r="P3" s="85" t="str">
        <f>'5 Spårväg'!T5</f>
        <v>–</v>
      </c>
      <c r="Q3" s="85" t="str">
        <f>'5 Spårväg'!U5</f>
        <v>–</v>
      </c>
      <c r="R3" s="85" t="str">
        <f>'5 Spårväg'!V5</f>
        <v>–</v>
      </c>
      <c r="S3" s="85" t="str">
        <f>'5 Spårväg'!X5</f>
        <v>–</v>
      </c>
    </row>
    <row r="4" spans="1:19" x14ac:dyDescent="0.2">
      <c r="A4" s="21" t="s">
        <v>60</v>
      </c>
      <c r="B4" s="20">
        <f>'5 Spårväg'!F6</f>
        <v>4</v>
      </c>
      <c r="C4" s="20" t="str">
        <f>'5 Spårväg'!G6</f>
        <v>–</v>
      </c>
      <c r="D4" s="20">
        <f>'5 Spårväg'!H6</f>
        <v>2</v>
      </c>
      <c r="E4" s="20">
        <f>'5 Spårväg'!I6</f>
        <v>4</v>
      </c>
      <c r="F4" s="20" t="str">
        <f>'5 Spårväg'!J6</f>
        <v>–</v>
      </c>
      <c r="G4" s="86" t="str">
        <f>'5 Spårväg'!K6</f>
        <v>–</v>
      </c>
      <c r="H4" s="86">
        <f>'5 Spårväg'!L6</f>
        <v>2</v>
      </c>
      <c r="I4" s="86" t="str">
        <f>'5 Spårväg'!M6</f>
        <v>–</v>
      </c>
      <c r="J4" s="86">
        <f>'5 Spårväg'!N6</f>
        <v>1</v>
      </c>
      <c r="K4" s="86">
        <f>'5 Spårväg'!O6</f>
        <v>3</v>
      </c>
      <c r="L4" s="86" t="str">
        <f>'5 Spårväg'!P6</f>
        <v>–</v>
      </c>
      <c r="M4" s="86">
        <f>'5 Spårväg'!Q6</f>
        <v>1</v>
      </c>
      <c r="N4" s="86" t="str">
        <f>'5 Spårväg'!R6</f>
        <v>–</v>
      </c>
      <c r="O4" s="86" t="str">
        <f>'5 Spårväg'!S6</f>
        <v>–</v>
      </c>
      <c r="P4" s="85" t="str">
        <f>'5 Spårväg'!T6</f>
        <v>–</v>
      </c>
      <c r="Q4" s="85">
        <f>'5 Spårväg'!U6</f>
        <v>1</v>
      </c>
      <c r="R4" s="85">
        <f>'5 Spårväg'!V6</f>
        <v>1</v>
      </c>
      <c r="S4" s="85">
        <f>'5 Spårväg'!X6</f>
        <v>1</v>
      </c>
    </row>
    <row r="5" spans="1:19" x14ac:dyDescent="0.2">
      <c r="A5" s="21" t="s">
        <v>57</v>
      </c>
      <c r="B5" s="20">
        <f>'5 Spårväg'!F7</f>
        <v>2</v>
      </c>
      <c r="C5" s="20" t="str">
        <f>'5 Spårväg'!G7</f>
        <v>–</v>
      </c>
      <c r="D5" s="20" t="str">
        <f>'5 Spårväg'!H7</f>
        <v>–</v>
      </c>
      <c r="E5" s="20" t="str">
        <f>'5 Spårväg'!I7</f>
        <v>–</v>
      </c>
      <c r="F5" s="20" t="str">
        <f>'5 Spårväg'!J7</f>
        <v>–</v>
      </c>
      <c r="G5" s="86">
        <f>'5 Spårväg'!K7</f>
        <v>3</v>
      </c>
      <c r="H5" s="86">
        <f>'5 Spårväg'!L7</f>
        <v>1</v>
      </c>
      <c r="I5" s="86" t="str">
        <f>'5 Spårväg'!M7</f>
        <v>–</v>
      </c>
      <c r="J5" s="86">
        <f>'5 Spårväg'!N7</f>
        <v>1</v>
      </c>
      <c r="K5" s="86" t="str">
        <f>'5 Spårväg'!O7</f>
        <v>–</v>
      </c>
      <c r="L5" s="86" t="str">
        <f>'5 Spårväg'!P7</f>
        <v>–</v>
      </c>
      <c r="M5" s="86">
        <f>'5 Spårväg'!Q7</f>
        <v>2</v>
      </c>
      <c r="N5" s="86" t="str">
        <f>'5 Spårväg'!R7</f>
        <v>–</v>
      </c>
      <c r="O5" s="86" t="str">
        <f>'5 Spårväg'!S7</f>
        <v>–</v>
      </c>
      <c r="P5" s="85">
        <f>'5 Spårväg'!T7</f>
        <v>3</v>
      </c>
      <c r="Q5" s="85" t="str">
        <f>'5 Spårväg'!U7</f>
        <v>–</v>
      </c>
      <c r="R5" s="85">
        <f>'5 Spårväg'!V7</f>
        <v>1</v>
      </c>
      <c r="S5" s="85">
        <f>'5 Spårväg'!X7</f>
        <v>1</v>
      </c>
    </row>
    <row r="6" spans="1:19" ht="22.5" x14ac:dyDescent="0.2">
      <c r="A6" s="21" t="s">
        <v>117</v>
      </c>
      <c r="B6" s="20" t="str">
        <f>'5 Spårväg'!F8</f>
        <v>..</v>
      </c>
      <c r="C6" s="20" t="str">
        <f>'5 Spårväg'!G8</f>
        <v>..</v>
      </c>
      <c r="D6" s="20" t="str">
        <f>'5 Spårväg'!H8</f>
        <v>..</v>
      </c>
      <c r="E6" s="20" t="str">
        <f>'5 Spårväg'!I8</f>
        <v>..</v>
      </c>
      <c r="F6" s="20" t="str">
        <f>'5 Spårväg'!J8</f>
        <v>..</v>
      </c>
      <c r="G6" s="86" t="str">
        <f>'5 Spårväg'!K8</f>
        <v>..</v>
      </c>
      <c r="H6" s="86" t="str">
        <f>'5 Spårväg'!L8</f>
        <v>..</v>
      </c>
      <c r="I6" s="86" t="str">
        <f>'5 Spårväg'!M8</f>
        <v>..</v>
      </c>
      <c r="J6" s="86" t="str">
        <f>'5 Spårväg'!N8</f>
        <v>..</v>
      </c>
      <c r="K6" s="86" t="str">
        <f>'5 Spårväg'!O8</f>
        <v>..</v>
      </c>
      <c r="L6" s="86" t="str">
        <f>'5 Spårväg'!P8</f>
        <v>..</v>
      </c>
      <c r="M6" s="86" t="str">
        <f>'5 Spårväg'!Q8</f>
        <v>..</v>
      </c>
      <c r="N6" s="86" t="str">
        <f>'5 Spårväg'!R8</f>
        <v>..</v>
      </c>
      <c r="O6" s="86" t="str">
        <f>'5 Spårväg'!S8</f>
        <v>..</v>
      </c>
      <c r="P6" s="85">
        <f>'5 Spårväg'!T8</f>
        <v>5</v>
      </c>
      <c r="Q6" s="85">
        <f>'5 Spårväg'!U8</f>
        <v>3</v>
      </c>
      <c r="R6" s="85">
        <f>'5 Spårväg'!V8</f>
        <v>6</v>
      </c>
      <c r="S6" s="85">
        <f>'5 Spårväg'!X8</f>
        <v>11</v>
      </c>
    </row>
    <row r="7" spans="1:19" x14ac:dyDescent="0.2">
      <c r="A7" s="67" t="s">
        <v>59</v>
      </c>
      <c r="B7" s="20">
        <f>'5 Spårväg'!F9</f>
        <v>7</v>
      </c>
      <c r="C7" s="20">
        <f>'5 Spårväg'!G9</f>
        <v>5</v>
      </c>
      <c r="D7" s="20">
        <f>'5 Spårväg'!H9</f>
        <v>3</v>
      </c>
      <c r="E7" s="20">
        <f>'5 Spårväg'!I9</f>
        <v>3</v>
      </c>
      <c r="F7" s="20">
        <f>'5 Spårväg'!J9</f>
        <v>4</v>
      </c>
      <c r="G7" s="86">
        <f>'5 Spårväg'!K9</f>
        <v>4</v>
      </c>
      <c r="H7" s="86">
        <f>'5 Spårväg'!L9</f>
        <v>6</v>
      </c>
      <c r="I7" s="86">
        <f>'5 Spårväg'!M9</f>
        <v>3</v>
      </c>
      <c r="J7" s="86">
        <f>'5 Spårväg'!N9</f>
        <v>2</v>
      </c>
      <c r="K7" s="86">
        <f>'5 Spårväg'!O9</f>
        <v>3</v>
      </c>
      <c r="L7" s="86" t="str">
        <f>'5 Spårväg'!P9</f>
        <v>–</v>
      </c>
      <c r="M7" s="86">
        <f>'5 Spårväg'!Q9</f>
        <v>3</v>
      </c>
      <c r="N7" s="86" t="str">
        <f>'5 Spårväg'!R9</f>
        <v>–</v>
      </c>
      <c r="O7" s="86" t="str">
        <f>'5 Spårväg'!S9</f>
        <v>–</v>
      </c>
      <c r="P7" s="85">
        <f>'5 Spårväg'!T9</f>
        <v>4</v>
      </c>
      <c r="Q7" s="85">
        <f>'5 Spårväg'!U9</f>
        <v>5</v>
      </c>
      <c r="R7" s="85">
        <f>'5 Spårväg'!V9</f>
        <v>1</v>
      </c>
      <c r="S7" s="85">
        <f>'5 Spårväg'!X9</f>
        <v>1</v>
      </c>
    </row>
    <row r="8" spans="1:19" x14ac:dyDescent="0.2">
      <c r="A8" s="21" t="s">
        <v>119</v>
      </c>
      <c r="B8" s="20" t="str">
        <f>'5 Spårväg'!F10</f>
        <v>..</v>
      </c>
      <c r="C8" s="20" t="str">
        <f>'5 Spårväg'!G10</f>
        <v>..</v>
      </c>
      <c r="D8" s="20" t="str">
        <f>'5 Spårväg'!H10</f>
        <v>..</v>
      </c>
      <c r="E8" s="20" t="str">
        <f>'5 Spårväg'!I10</f>
        <v>..</v>
      </c>
      <c r="F8" s="20" t="str">
        <f>'5 Spårväg'!J10</f>
        <v>..</v>
      </c>
      <c r="G8" s="86" t="str">
        <f>'5 Spårväg'!K10</f>
        <v>..</v>
      </c>
      <c r="H8" s="86" t="str">
        <f>'5 Spårväg'!L10</f>
        <v>..</v>
      </c>
      <c r="I8" s="86" t="str">
        <f>'5 Spårväg'!M10</f>
        <v>–</v>
      </c>
      <c r="J8" s="86" t="str">
        <f>'5 Spårväg'!N10</f>
        <v>–</v>
      </c>
      <c r="K8" s="86" t="str">
        <f>'5 Spårväg'!O10</f>
        <v>–</v>
      </c>
      <c r="L8" s="86">
        <f>'5 Spårväg'!P10</f>
        <v>1</v>
      </c>
      <c r="M8" s="86" t="str">
        <f>'5 Spårväg'!Q10</f>
        <v>–</v>
      </c>
      <c r="N8" s="86" t="str">
        <f>'5 Spårväg'!R10</f>
        <v>–</v>
      </c>
      <c r="O8" s="86" t="str">
        <f>'5 Spårväg'!S10</f>
        <v>–</v>
      </c>
      <c r="P8" s="85" t="str">
        <f>'5 Spårväg'!T10</f>
        <v>–</v>
      </c>
      <c r="Q8" s="85" t="str">
        <f>'5 Spårväg'!U10</f>
        <v>–</v>
      </c>
      <c r="R8" s="85" t="str">
        <f>'5 Spårväg'!V10</f>
        <v>–</v>
      </c>
      <c r="S8" s="85" t="str">
        <f>'5 Spårväg'!X10</f>
        <v>–</v>
      </c>
    </row>
    <row r="9" spans="1:19" x14ac:dyDescent="0.2">
      <c r="A9" s="21" t="s">
        <v>58</v>
      </c>
      <c r="B9" s="20">
        <f>'5 Spårväg'!F11</f>
        <v>9</v>
      </c>
      <c r="C9" s="20">
        <f>'5 Spårväg'!G11</f>
        <v>16</v>
      </c>
      <c r="D9" s="20">
        <f>'5 Spårväg'!H11</f>
        <v>10</v>
      </c>
      <c r="E9" s="20">
        <f>'5 Spårväg'!I11</f>
        <v>10</v>
      </c>
      <c r="F9" s="20">
        <f>'5 Spårväg'!J11</f>
        <v>9</v>
      </c>
      <c r="G9" s="86">
        <f>'5 Spårväg'!K11</f>
        <v>19</v>
      </c>
      <c r="H9" s="86">
        <f>'5 Spårväg'!L11</f>
        <v>25</v>
      </c>
      <c r="I9" s="86">
        <f>'5 Spårväg'!M11</f>
        <v>27</v>
      </c>
      <c r="J9" s="86">
        <f>'5 Spårväg'!N11</f>
        <v>11</v>
      </c>
      <c r="K9" s="86">
        <f>'5 Spårväg'!O11</f>
        <v>13</v>
      </c>
      <c r="L9" s="86">
        <f>'5 Spårväg'!P11</f>
        <v>13</v>
      </c>
      <c r="M9" s="86">
        <f>'5 Spårväg'!Q11</f>
        <v>11</v>
      </c>
      <c r="N9" s="86">
        <f>'5 Spårväg'!R11</f>
        <v>6</v>
      </c>
      <c r="O9" s="86">
        <f>'5 Spårväg'!S11</f>
        <v>4</v>
      </c>
      <c r="P9" s="85" t="str">
        <f>'5 Spårväg'!T11</f>
        <v>–</v>
      </c>
      <c r="Q9" s="85" t="str">
        <f>'5 Spårväg'!U11</f>
        <v>–</v>
      </c>
      <c r="R9" s="85" t="str">
        <f>'5 Spårväg'!V11</f>
        <v>–</v>
      </c>
      <c r="S9" s="85" t="str">
        <f>'5 Spårväg'!X11</f>
        <v>–</v>
      </c>
    </row>
    <row r="10" spans="1:19" ht="12.95" customHeight="1" x14ac:dyDescent="0.2">
      <c r="A10" s="19" t="s">
        <v>0</v>
      </c>
      <c r="B10" s="20">
        <f>'6 Spårväg'!F23</f>
        <v>3</v>
      </c>
      <c r="C10" s="20">
        <f>'6 Spårväg'!G23</f>
        <v>1</v>
      </c>
      <c r="D10" s="20" t="str">
        <f>'6 Spårväg'!H23</f>
        <v>–</v>
      </c>
      <c r="E10" s="20">
        <f>'6 Spårväg'!I23</f>
        <v>2</v>
      </c>
      <c r="F10" s="20">
        <f>'6 Spårväg'!J23</f>
        <v>1</v>
      </c>
      <c r="G10" s="20">
        <f>'6 Spårväg'!K23</f>
        <v>4</v>
      </c>
      <c r="H10" s="20">
        <f>'6 Spårväg'!L23</f>
        <v>2</v>
      </c>
      <c r="I10" s="20">
        <f>'6 Spårväg'!M23</f>
        <v>2</v>
      </c>
      <c r="J10" s="20">
        <f>'6 Spårväg'!N23</f>
        <v>1</v>
      </c>
      <c r="K10" s="20">
        <f>'6 Spårväg'!O23</f>
        <v>2</v>
      </c>
      <c r="L10" s="20">
        <f>'6 Spårväg'!P23</f>
        <v>3</v>
      </c>
      <c r="M10" s="20" t="str">
        <f>'6 Spårväg'!Q23</f>
        <v>–</v>
      </c>
      <c r="N10" s="20">
        <f>'6 Spårväg'!R23</f>
        <v>4</v>
      </c>
      <c r="O10" s="20" t="str">
        <f>'6 Spårväg'!S23</f>
        <v>–</v>
      </c>
      <c r="P10" s="20">
        <f>'6 Spårväg'!T23</f>
        <v>1</v>
      </c>
      <c r="Q10" s="20" t="str">
        <f>'6 Spårväg'!U23</f>
        <v>–</v>
      </c>
      <c r="R10" s="20">
        <f>'6 Spårväg'!V23</f>
        <v>1</v>
      </c>
      <c r="S10" s="20">
        <f>'6 Spårväg'!X23</f>
        <v>1</v>
      </c>
    </row>
    <row r="11" spans="1:19" ht="12.95" customHeight="1" x14ac:dyDescent="0.2">
      <c r="A11" s="21" t="s">
        <v>50</v>
      </c>
      <c r="B11" s="20" t="str">
        <f>'6 Spårväg'!F24</f>
        <v>..</v>
      </c>
      <c r="C11" s="20" t="str">
        <f>'6 Spårväg'!G24</f>
        <v>..</v>
      </c>
      <c r="D11" s="20" t="str">
        <f>'6 Spårväg'!H24</f>
        <v>..</v>
      </c>
      <c r="E11" s="20" t="str">
        <f>'6 Spårväg'!I24</f>
        <v>..</v>
      </c>
      <c r="F11" s="20" t="str">
        <f>'6 Spårväg'!J24</f>
        <v>..</v>
      </c>
      <c r="G11" s="20" t="str">
        <f>'6 Spårväg'!K24</f>
        <v>..</v>
      </c>
      <c r="H11" s="20" t="str">
        <f>'6 Spårväg'!L24</f>
        <v>..</v>
      </c>
      <c r="I11" s="20" t="str">
        <f>'6 Spårväg'!M24</f>
        <v>..</v>
      </c>
      <c r="J11" s="20" t="str">
        <f>'6 Spårväg'!N24</f>
        <v>..</v>
      </c>
      <c r="K11" s="20">
        <f>'6 Spårväg'!O24</f>
        <v>1</v>
      </c>
      <c r="L11" s="20">
        <f>'6 Spårväg'!P24</f>
        <v>2</v>
      </c>
      <c r="M11" s="20" t="str">
        <f>'6 Spårväg'!Q24</f>
        <v>–</v>
      </c>
      <c r="N11" s="20">
        <f>'6 Spårväg'!R24</f>
        <v>2</v>
      </c>
      <c r="O11" s="20" t="str">
        <f>'6 Spårväg'!S24</f>
        <v>–</v>
      </c>
      <c r="P11" s="20" t="str">
        <f>'6 Spårväg'!T24</f>
        <v>–</v>
      </c>
      <c r="Q11" s="20" t="str">
        <f>'6 Spårväg'!U24</f>
        <v>–</v>
      </c>
      <c r="R11" s="20" t="str">
        <f>'6 Spårväg'!V24</f>
        <v>–</v>
      </c>
      <c r="S11" s="20" t="str">
        <f>'6 Spårväg'!X24</f>
        <v>–</v>
      </c>
    </row>
    <row r="12" spans="1:19" ht="12.95" customHeight="1" x14ac:dyDescent="0.2">
      <c r="A12" s="21" t="s">
        <v>51</v>
      </c>
      <c r="B12" s="20" t="str">
        <f>'6 Spårväg'!F25</f>
        <v>..</v>
      </c>
      <c r="C12" s="20" t="str">
        <f>'6 Spårväg'!G25</f>
        <v>..</v>
      </c>
      <c r="D12" s="20" t="str">
        <f>'6 Spårväg'!H25</f>
        <v>..</v>
      </c>
      <c r="E12" s="20" t="str">
        <f>'6 Spårväg'!I25</f>
        <v>..</v>
      </c>
      <c r="F12" s="20" t="str">
        <f>'6 Spårväg'!J25</f>
        <v>..</v>
      </c>
      <c r="G12" s="20" t="str">
        <f>'6 Spårväg'!K25</f>
        <v>..</v>
      </c>
      <c r="H12" s="20" t="str">
        <f>'6 Spårväg'!L25</f>
        <v>..</v>
      </c>
      <c r="I12" s="20" t="str">
        <f>'6 Spårväg'!M25</f>
        <v>..</v>
      </c>
      <c r="J12" s="20" t="str">
        <f>'6 Spårväg'!N25</f>
        <v>..</v>
      </c>
      <c r="K12" s="20">
        <f>'6 Spårväg'!O25</f>
        <v>1</v>
      </c>
      <c r="L12" s="20">
        <f>'6 Spårväg'!P25</f>
        <v>1</v>
      </c>
      <c r="M12" s="20" t="str">
        <f>'6 Spårväg'!Q25</f>
        <v>–</v>
      </c>
      <c r="N12" s="20">
        <f>'6 Spårväg'!R25</f>
        <v>2</v>
      </c>
      <c r="O12" s="20" t="str">
        <f>'6 Spårväg'!S25</f>
        <v>–</v>
      </c>
      <c r="P12" s="20">
        <f>'6 Spårväg'!T25</f>
        <v>1</v>
      </c>
      <c r="Q12" s="20" t="str">
        <f>'6 Spårväg'!U25</f>
        <v>–</v>
      </c>
      <c r="R12" s="20">
        <f>'6 Spårväg'!V25</f>
        <v>1</v>
      </c>
      <c r="S12" s="20">
        <f>'6 Spårväg'!X25</f>
        <v>1</v>
      </c>
    </row>
    <row r="13" spans="1:19" x14ac:dyDescent="0.2">
      <c r="A13" s="19" t="s">
        <v>1</v>
      </c>
      <c r="B13" s="85">
        <f>'7 Spårväg'!F24</f>
        <v>14</v>
      </c>
      <c r="C13" s="85">
        <f>'7 Spårväg'!G24</f>
        <v>20</v>
      </c>
      <c r="D13" s="85">
        <f>'7 Spårväg'!H24</f>
        <v>16</v>
      </c>
      <c r="E13" s="85">
        <f>'7 Spårväg'!I24</f>
        <v>18</v>
      </c>
      <c r="F13" s="85">
        <f>'7 Spårväg'!J24</f>
        <v>10</v>
      </c>
      <c r="G13" s="85">
        <f>'7 Spårväg'!K24</f>
        <v>17</v>
      </c>
      <c r="H13" s="85">
        <f>'7 Spårväg'!L24</f>
        <v>34</v>
      </c>
      <c r="I13" s="85">
        <f>'7 Spårväg'!M24</f>
        <v>28</v>
      </c>
      <c r="J13" s="85">
        <f>'7 Spårväg'!N24</f>
        <v>11</v>
      </c>
      <c r="K13" s="85">
        <f>'7 Spårväg'!O24</f>
        <v>14</v>
      </c>
      <c r="L13" s="85">
        <f>'7 Spårväg'!P24</f>
        <v>10</v>
      </c>
      <c r="M13" s="85">
        <f>'7 Spårväg'!Q24</f>
        <v>22</v>
      </c>
      <c r="N13" s="85">
        <f>'7 Spårväg'!R24</f>
        <v>2</v>
      </c>
      <c r="O13" s="85">
        <f>'7 Spårväg'!S24</f>
        <v>4</v>
      </c>
      <c r="P13" s="85">
        <f>'7 Spårväg'!T24</f>
        <v>10</v>
      </c>
      <c r="Q13" s="85">
        <f>'7 Spårväg'!U24</f>
        <v>9</v>
      </c>
      <c r="R13" s="85">
        <f>'7 Spårväg'!V24</f>
        <v>7</v>
      </c>
      <c r="S13" s="85">
        <f>'7 Spårväg'!X24</f>
        <v>14</v>
      </c>
    </row>
    <row r="14" spans="1:19" x14ac:dyDescent="0.2">
      <c r="A14" s="21" t="s">
        <v>50</v>
      </c>
      <c r="B14" s="85" t="str">
        <f>'7 Spårväg'!F25</f>
        <v>..</v>
      </c>
      <c r="C14" s="85" t="str">
        <f>'7 Spårväg'!G25</f>
        <v>..</v>
      </c>
      <c r="D14" s="85" t="str">
        <f>'7 Spårväg'!H25</f>
        <v>..</v>
      </c>
      <c r="E14" s="85" t="str">
        <f>'7 Spårväg'!I25</f>
        <v>..</v>
      </c>
      <c r="F14" s="85" t="str">
        <f>'7 Spårväg'!J25</f>
        <v>..</v>
      </c>
      <c r="G14" s="85" t="str">
        <f>'7 Spårväg'!K25</f>
        <v>..</v>
      </c>
      <c r="H14" s="85" t="str">
        <f>'7 Spårväg'!L25</f>
        <v>..</v>
      </c>
      <c r="I14" s="85" t="str">
        <f>'7 Spårväg'!M25</f>
        <v>..</v>
      </c>
      <c r="J14" s="85" t="str">
        <f>'7 Spårväg'!N25</f>
        <v>..</v>
      </c>
      <c r="K14" s="85">
        <f>'7 Spårväg'!O25</f>
        <v>11</v>
      </c>
      <c r="L14" s="85">
        <f>'7 Spårväg'!P25</f>
        <v>3</v>
      </c>
      <c r="M14" s="85">
        <f>'7 Spårväg'!Q25</f>
        <v>8</v>
      </c>
      <c r="N14" s="85">
        <f>'7 Spårväg'!R25</f>
        <v>1</v>
      </c>
      <c r="O14" s="85">
        <f>'7 Spårväg'!S25</f>
        <v>2</v>
      </c>
      <c r="P14" s="85">
        <f>'7 Spårväg'!T25</f>
        <v>5</v>
      </c>
      <c r="Q14" s="85">
        <f>'7 Spårväg'!U25</f>
        <v>5</v>
      </c>
      <c r="R14" s="85">
        <f>'7 Spårväg'!V25</f>
        <v>7</v>
      </c>
      <c r="S14" s="85">
        <f>'7 Spårväg'!X25</f>
        <v>9</v>
      </c>
    </row>
    <row r="15" spans="1:19" x14ac:dyDescent="0.2">
      <c r="A15" s="21" t="s">
        <v>51</v>
      </c>
      <c r="B15" s="85" t="str">
        <f>'7 Spårväg'!F26</f>
        <v>..</v>
      </c>
      <c r="C15" s="85" t="str">
        <f>'7 Spårväg'!G26</f>
        <v>..</v>
      </c>
      <c r="D15" s="85" t="str">
        <f>'7 Spårväg'!H26</f>
        <v>..</v>
      </c>
      <c r="E15" s="85" t="str">
        <f>'7 Spårväg'!I26</f>
        <v>..</v>
      </c>
      <c r="F15" s="85" t="str">
        <f>'7 Spårväg'!J26</f>
        <v>..</v>
      </c>
      <c r="G15" s="85" t="str">
        <f>'7 Spårväg'!K26</f>
        <v>..</v>
      </c>
      <c r="H15" s="85" t="str">
        <f>'7 Spårväg'!L26</f>
        <v>..</v>
      </c>
      <c r="I15" s="85" t="str">
        <f>'7 Spårväg'!M26</f>
        <v>..</v>
      </c>
      <c r="J15" s="85" t="str">
        <f>'7 Spårväg'!N26</f>
        <v>..</v>
      </c>
      <c r="K15" s="85">
        <f>'7 Spårväg'!O26</f>
        <v>2</v>
      </c>
      <c r="L15" s="85">
        <f>'7 Spårväg'!P26</f>
        <v>7</v>
      </c>
      <c r="M15" s="85">
        <f>'7 Spårväg'!Q26</f>
        <v>14</v>
      </c>
      <c r="N15" s="85">
        <f>'7 Spårväg'!R26</f>
        <v>1</v>
      </c>
      <c r="O15" s="85">
        <f>'7 Spårväg'!S26</f>
        <v>2</v>
      </c>
      <c r="P15" s="85">
        <f>'7 Spårväg'!T26</f>
        <v>5</v>
      </c>
      <c r="Q15" s="85">
        <f>'7 Spårväg'!U26</f>
        <v>4</v>
      </c>
      <c r="R15" s="85" t="str">
        <f>'7 Spårväg'!V26</f>
        <v>–</v>
      </c>
      <c r="S15" s="85">
        <f>'7 Spårväg'!X26</f>
        <v>5</v>
      </c>
    </row>
    <row r="16" spans="1:19" x14ac:dyDescent="0.2">
      <c r="A16" s="21" t="s">
        <v>53</v>
      </c>
      <c r="B16" s="85" t="str">
        <f>'7 Spårväg'!F27</f>
        <v>..</v>
      </c>
      <c r="C16" s="85" t="str">
        <f>'7 Spårväg'!G27</f>
        <v>..</v>
      </c>
      <c r="D16" s="85" t="str">
        <f>'7 Spårväg'!H27</f>
        <v>..</v>
      </c>
      <c r="E16" s="85" t="str">
        <f>'7 Spårväg'!I27</f>
        <v>..</v>
      </c>
      <c r="F16" s="85" t="str">
        <f>'7 Spårväg'!J27</f>
        <v>..</v>
      </c>
      <c r="G16" s="85" t="str">
        <f>'7 Spårväg'!K27</f>
        <v>..</v>
      </c>
      <c r="H16" s="85" t="str">
        <f>'7 Spårväg'!L27</f>
        <v>..</v>
      </c>
      <c r="I16" s="85" t="str">
        <f>'7 Spårväg'!M27</f>
        <v>..</v>
      </c>
      <c r="J16" s="85" t="str">
        <f>'7 Spårväg'!N27</f>
        <v>..</v>
      </c>
      <c r="K16" s="85">
        <f>'7 Spårväg'!O27</f>
        <v>1</v>
      </c>
      <c r="L16" s="85" t="str">
        <f>'7 Spårväg'!P27</f>
        <v>–</v>
      </c>
      <c r="M16" s="85" t="str">
        <f>'7 Spårväg'!Q27</f>
        <v>–</v>
      </c>
      <c r="N16" s="85" t="str">
        <f>'7 Spårväg'!R27</f>
        <v>–</v>
      </c>
      <c r="O16" s="85" t="str">
        <f>'7 Spårväg'!S27</f>
        <v>–</v>
      </c>
      <c r="P16" s="85" t="str">
        <f>'7 Spårväg'!T27</f>
        <v>–</v>
      </c>
      <c r="Q16" s="85" t="str">
        <f>'7 Spårväg'!U27</f>
        <v>–</v>
      </c>
      <c r="R16" s="85" t="str">
        <f>'7 Spårväg'!V27</f>
        <v>–</v>
      </c>
      <c r="S16" s="85" t="str">
        <f>'7 Spårväg'!X27</f>
        <v>–</v>
      </c>
    </row>
    <row r="17" spans="2:8" x14ac:dyDescent="0.2">
      <c r="B17" s="75"/>
      <c r="C17" s="75"/>
      <c r="D17" s="75"/>
      <c r="E17" s="75"/>
      <c r="F17" s="75"/>
      <c r="G17" s="75"/>
      <c r="H17" s="75"/>
    </row>
  </sheetData>
  <customSheetViews>
    <customSheetView guid="{EA424B0A-06A3-4874-B080-734BBB58792A}">
      <selection activeCell="B3" sqref="B3"/>
      <pageMargins left="0.75" right="0.75" top="1" bottom="1" header="0.5" footer="0.5"/>
      <pageSetup paperSize="9" orientation="portrait" r:id="rId1"/>
      <headerFooter alignWithMargins="0"/>
    </customSheetView>
    <customSheetView guid="{03452A04-CA67-46E6-B0A2-BCD750928530}">
      <selection activeCell="B3" sqref="B3"/>
      <pageMargins left="0.75" right="0.75" top="1" bottom="1" header="0.5" footer="0.5"/>
      <pageSetup paperSize="9" orientation="portrait" r:id="rId2"/>
      <headerFooter alignWithMargins="0"/>
    </customSheetView>
  </customSheetViews>
  <pageMargins left="0.75" right="0.75" top="1" bottom="1" header="0.5" footer="0.5"/>
  <pageSetup paperSize="9" orientation="landscape" r:id="rId3"/>
  <headerFooter alignWithMargins="0"/>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4"/>
  <sheetViews>
    <sheetView showGridLines="0" zoomScaleNormal="100" zoomScaleSheetLayoutView="100" workbookViewId="0">
      <selection sqref="A1:C1"/>
    </sheetView>
  </sheetViews>
  <sheetFormatPr defaultRowHeight="12.75" x14ac:dyDescent="0.2"/>
  <cols>
    <col min="1" max="3" width="27.42578125" customWidth="1"/>
  </cols>
  <sheetData>
    <row r="1" spans="1:9" ht="32.25" customHeight="1" x14ac:dyDescent="0.2">
      <c r="A1" s="235" t="s">
        <v>87</v>
      </c>
      <c r="B1" s="232"/>
      <c r="C1" s="232"/>
      <c r="D1" s="94"/>
      <c r="E1" s="94"/>
      <c r="F1" s="94"/>
      <c r="G1" s="94"/>
      <c r="H1" s="94"/>
      <c r="I1" s="95"/>
    </row>
    <row r="2" spans="1:9" ht="6" customHeight="1" x14ac:dyDescent="0.2">
      <c r="A2" s="236"/>
      <c r="B2" s="237"/>
      <c r="C2" s="237"/>
    </row>
    <row r="3" spans="1:9" ht="23.25" x14ac:dyDescent="0.2">
      <c r="A3" s="236" t="s">
        <v>88</v>
      </c>
      <c r="B3" s="237"/>
      <c r="C3" s="237"/>
    </row>
    <row r="4" spans="1:9" ht="30.75" customHeight="1" x14ac:dyDescent="0.2">
      <c r="A4" s="233" t="s">
        <v>92</v>
      </c>
      <c r="B4" s="234"/>
      <c r="C4" s="234"/>
    </row>
    <row r="5" spans="1:9" ht="44.25" customHeight="1" x14ac:dyDescent="0.2">
      <c r="A5" s="233" t="s">
        <v>199</v>
      </c>
      <c r="B5" s="234"/>
      <c r="C5" s="234"/>
    </row>
    <row r="6" spans="1:9" ht="55.5" customHeight="1" x14ac:dyDescent="0.2">
      <c r="A6" s="233" t="s">
        <v>202</v>
      </c>
      <c r="B6" s="234"/>
      <c r="C6" s="234"/>
    </row>
    <row r="7" spans="1:9" x14ac:dyDescent="0.2">
      <c r="A7" s="87"/>
    </row>
    <row r="8" spans="1:9" ht="23.25" x14ac:dyDescent="0.2">
      <c r="A8" s="89" t="s">
        <v>93</v>
      </c>
      <c r="B8" s="90"/>
    </row>
    <row r="9" spans="1:9" ht="47.25" customHeight="1" x14ac:dyDescent="0.2">
      <c r="A9" s="233" t="s">
        <v>203</v>
      </c>
      <c r="B9" s="234"/>
      <c r="C9" s="234"/>
    </row>
    <row r="10" spans="1:9" ht="60" customHeight="1" x14ac:dyDescent="0.2">
      <c r="A10" s="233" t="s">
        <v>186</v>
      </c>
      <c r="B10" s="234"/>
      <c r="C10" s="234"/>
    </row>
    <row r="11" spans="1:9" ht="36.75" customHeight="1" x14ac:dyDescent="0.2">
      <c r="A11" s="233" t="s">
        <v>187</v>
      </c>
      <c r="B11" s="234"/>
      <c r="C11" s="234"/>
    </row>
    <row r="12" spans="1:9" ht="28.5" customHeight="1" x14ac:dyDescent="0.2">
      <c r="A12" s="233" t="s">
        <v>200</v>
      </c>
      <c r="B12" s="234"/>
      <c r="C12" s="234"/>
    </row>
    <row r="13" spans="1:9" ht="57.75" customHeight="1" x14ac:dyDescent="0.2">
      <c r="A13" s="233" t="s">
        <v>243</v>
      </c>
      <c r="B13" s="234"/>
      <c r="C13" s="234"/>
    </row>
    <row r="14" spans="1:9" ht="96.75" customHeight="1" x14ac:dyDescent="0.2">
      <c r="A14" s="233" t="s">
        <v>94</v>
      </c>
      <c r="B14" s="234"/>
      <c r="C14" s="234"/>
    </row>
    <row r="15" spans="1:9" x14ac:dyDescent="0.2">
      <c r="A15" s="92"/>
    </row>
    <row r="16" spans="1:9" ht="23.25" x14ac:dyDescent="0.2">
      <c r="A16" s="91" t="s">
        <v>89</v>
      </c>
      <c r="B16" s="90"/>
    </row>
    <row r="17" spans="1:3" ht="39" customHeight="1" x14ac:dyDescent="0.2">
      <c r="A17" s="233" t="s">
        <v>201</v>
      </c>
      <c r="B17" s="234"/>
      <c r="C17" s="234"/>
    </row>
    <row r="18" spans="1:3" x14ac:dyDescent="0.2">
      <c r="A18" s="87"/>
    </row>
    <row r="19" spans="1:3" ht="23.25" x14ac:dyDescent="0.2">
      <c r="A19" s="89" t="s">
        <v>90</v>
      </c>
    </row>
    <row r="20" spans="1:3" ht="12.75" customHeight="1" x14ac:dyDescent="0.2">
      <c r="A20" s="89"/>
    </row>
    <row r="21" spans="1:3" ht="15.75" x14ac:dyDescent="0.2">
      <c r="A21" s="88" t="s">
        <v>81</v>
      </c>
    </row>
    <row r="22" spans="1:3" ht="40.5" customHeight="1" x14ac:dyDescent="0.2">
      <c r="A22" s="233" t="s">
        <v>188</v>
      </c>
      <c r="B22" s="234"/>
      <c r="C22" s="234"/>
    </row>
    <row r="23" spans="1:3" x14ac:dyDescent="0.2">
      <c r="A23" s="87"/>
    </row>
    <row r="24" spans="1:3" ht="15.75" x14ac:dyDescent="0.2">
      <c r="A24" s="88" t="s">
        <v>82</v>
      </c>
    </row>
    <row r="25" spans="1:3" s="93" customFormat="1" ht="30" customHeight="1" x14ac:dyDescent="0.2">
      <c r="A25" s="233" t="s">
        <v>83</v>
      </c>
      <c r="B25" s="234"/>
      <c r="C25" s="234"/>
    </row>
    <row r="26" spans="1:3" x14ac:dyDescent="0.2">
      <c r="A26" s="92"/>
    </row>
    <row r="27" spans="1:3" ht="15.75" x14ac:dyDescent="0.2">
      <c r="A27" s="88" t="s">
        <v>84</v>
      </c>
    </row>
    <row r="28" spans="1:3" ht="60.75" customHeight="1" x14ac:dyDescent="0.2">
      <c r="A28" s="233" t="s">
        <v>189</v>
      </c>
      <c r="B28" s="233"/>
      <c r="C28" s="233"/>
    </row>
    <row r="29" spans="1:3" ht="72.75" customHeight="1" x14ac:dyDescent="0.2">
      <c r="A29" s="233" t="s">
        <v>190</v>
      </c>
      <c r="B29" s="233"/>
      <c r="C29" s="233"/>
    </row>
    <row r="30" spans="1:3" x14ac:dyDescent="0.2">
      <c r="A30" s="92"/>
    </row>
    <row r="31" spans="1:3" ht="15.75" x14ac:dyDescent="0.2">
      <c r="A31" s="88" t="s">
        <v>85</v>
      </c>
    </row>
    <row r="32" spans="1:3" ht="63.75" customHeight="1" x14ac:dyDescent="0.2">
      <c r="A32" s="233" t="s">
        <v>95</v>
      </c>
      <c r="B32" s="234"/>
      <c r="C32" s="234"/>
    </row>
    <row r="33" spans="1:3" x14ac:dyDescent="0.2">
      <c r="A33" s="87"/>
    </row>
    <row r="34" spans="1:3" ht="15.75" x14ac:dyDescent="0.2">
      <c r="A34" s="88" t="s">
        <v>86</v>
      </c>
    </row>
    <row r="35" spans="1:3" ht="75.75" customHeight="1" x14ac:dyDescent="0.2">
      <c r="A35" s="233" t="s">
        <v>96</v>
      </c>
      <c r="B35" s="234"/>
      <c r="C35" s="234"/>
    </row>
    <row r="36" spans="1:3" x14ac:dyDescent="0.2">
      <c r="A36" s="87"/>
    </row>
    <row r="37" spans="1:3" ht="23.25" x14ac:dyDescent="0.2">
      <c r="A37" s="89" t="s">
        <v>97</v>
      </c>
    </row>
    <row r="38" spans="1:3" ht="33" customHeight="1" x14ac:dyDescent="0.2">
      <c r="A38" s="233" t="s">
        <v>191</v>
      </c>
      <c r="B38" s="234"/>
      <c r="C38" s="234"/>
    </row>
    <row r="39" spans="1:3" ht="25.5" customHeight="1" x14ac:dyDescent="0.2">
      <c r="A39" s="233" t="s">
        <v>192</v>
      </c>
      <c r="B39" s="234"/>
      <c r="C39" s="234"/>
    </row>
    <row r="40" spans="1:3" ht="15" customHeight="1" x14ac:dyDescent="0.2">
      <c r="A40" s="233" t="s">
        <v>193</v>
      </c>
      <c r="B40" s="234"/>
      <c r="C40" s="234"/>
    </row>
    <row r="41" spans="1:3" ht="31.5" customHeight="1" x14ac:dyDescent="0.2">
      <c r="A41" s="233" t="s">
        <v>194</v>
      </c>
      <c r="B41" s="234"/>
      <c r="C41" s="234"/>
    </row>
    <row r="42" spans="1:3" ht="45.75" customHeight="1" x14ac:dyDescent="0.2">
      <c r="A42" s="233" t="s">
        <v>195</v>
      </c>
      <c r="B42" s="234"/>
      <c r="C42" s="234"/>
    </row>
    <row r="43" spans="1:3" ht="84" customHeight="1" x14ac:dyDescent="0.2">
      <c r="A43" s="233" t="s">
        <v>204</v>
      </c>
      <c r="B43" s="234"/>
      <c r="C43" s="234"/>
    </row>
    <row r="44" spans="1:3" ht="15" customHeight="1" x14ac:dyDescent="0.2">
      <c r="A44" s="233" t="s">
        <v>196</v>
      </c>
      <c r="B44" s="234"/>
      <c r="C44" s="234"/>
    </row>
    <row r="45" spans="1:3" ht="26.25" customHeight="1" x14ac:dyDescent="0.2">
      <c r="A45" s="233" t="s">
        <v>197</v>
      </c>
      <c r="B45" s="234"/>
      <c r="C45" s="234"/>
    </row>
    <row r="46" spans="1:3" ht="58.5" customHeight="1" x14ac:dyDescent="0.2">
      <c r="A46" s="233" t="s">
        <v>242</v>
      </c>
      <c r="B46" s="234"/>
      <c r="C46" s="234"/>
    </row>
    <row r="47" spans="1:3" x14ac:dyDescent="0.2">
      <c r="A47" s="92"/>
    </row>
    <row r="48" spans="1:3" ht="15.75" x14ac:dyDescent="0.2">
      <c r="A48" s="88" t="s">
        <v>98</v>
      </c>
    </row>
    <row r="49" spans="1:3" ht="64.5" customHeight="1" x14ac:dyDescent="0.2">
      <c r="A49" s="233" t="s">
        <v>205</v>
      </c>
      <c r="B49" s="234"/>
      <c r="C49" s="234"/>
    </row>
    <row r="50" spans="1:3" ht="54" customHeight="1" x14ac:dyDescent="0.2">
      <c r="A50" s="233" t="s">
        <v>198</v>
      </c>
      <c r="B50" s="234"/>
      <c r="C50" s="234"/>
    </row>
    <row r="51" spans="1:3" x14ac:dyDescent="0.2">
      <c r="A51" s="87"/>
    </row>
    <row r="52" spans="1:3" ht="23.25" x14ac:dyDescent="0.2">
      <c r="A52" s="89" t="s">
        <v>91</v>
      </c>
    </row>
    <row r="53" spans="1:3" ht="45.75" customHeight="1" x14ac:dyDescent="0.2">
      <c r="A53" s="233" t="s">
        <v>99</v>
      </c>
      <c r="B53" s="234"/>
      <c r="C53" s="234"/>
    </row>
    <row r="54" spans="1:3" ht="89.25" customHeight="1" x14ac:dyDescent="0.2">
      <c r="A54" s="233" t="s">
        <v>214</v>
      </c>
      <c r="B54" s="234"/>
      <c r="C54" s="234"/>
    </row>
  </sheetData>
  <customSheetViews>
    <customSheetView guid="{EA424B0A-06A3-4874-B080-734BBB58792A}" showPageBreaks="1" showGridLines="0" printArea="1" topLeftCell="A33">
      <selection activeCell="A51" sqref="A51"/>
      <rowBreaks count="1" manualBreakCount="1">
        <brk id="18"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topLeftCell="A33">
      <selection activeCell="A51" sqref="A51"/>
      <rowBreaks count="1" manualBreakCount="1">
        <brk id="18"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32">
    <mergeCell ref="A1:C1"/>
    <mergeCell ref="A3:C3"/>
    <mergeCell ref="A2:C2"/>
    <mergeCell ref="A4:C4"/>
    <mergeCell ref="A5:C5"/>
    <mergeCell ref="A28:C28"/>
    <mergeCell ref="A6:C6"/>
    <mergeCell ref="A9:C9"/>
    <mergeCell ref="A10:C10"/>
    <mergeCell ref="A11:C11"/>
    <mergeCell ref="A12:C12"/>
    <mergeCell ref="A13:C13"/>
    <mergeCell ref="A14:C14"/>
    <mergeCell ref="A17:C17"/>
    <mergeCell ref="A22:C22"/>
    <mergeCell ref="A25:C25"/>
    <mergeCell ref="A54:C54"/>
    <mergeCell ref="A29:C29"/>
    <mergeCell ref="A32:C32"/>
    <mergeCell ref="A35:C35"/>
    <mergeCell ref="A38:C38"/>
    <mergeCell ref="A49:C49"/>
    <mergeCell ref="A53:C53"/>
    <mergeCell ref="A39:C39"/>
    <mergeCell ref="A40:C40"/>
    <mergeCell ref="A41:C41"/>
    <mergeCell ref="A42:C42"/>
    <mergeCell ref="A43:C43"/>
    <mergeCell ref="A44:C44"/>
    <mergeCell ref="A45:C45"/>
    <mergeCell ref="A50:C50"/>
    <mergeCell ref="A46:C46"/>
  </mergeCells>
  <pageMargins left="0.39370078740157483" right="0.39370078740157483" top="0.59055118110236227" bottom="0.74803149606299213" header="0.31496062992125984" footer="0.31496062992125984"/>
  <pageSetup paperSize="9" scale="85" orientation="portrait" r:id="rId3"/>
  <rowBreaks count="2" manualBreakCount="2">
    <brk id="18" max="16383" man="1"/>
    <brk id="47" max="2"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5"/>
  </sheetPr>
  <dimension ref="A1:T36"/>
  <sheetViews>
    <sheetView zoomScaleNormal="100" workbookViewId="0">
      <selection activeCell="S1" sqref="S1:S1048576"/>
    </sheetView>
  </sheetViews>
  <sheetFormatPr defaultColWidth="9.140625" defaultRowHeight="11.25" x14ac:dyDescent="0.2"/>
  <cols>
    <col min="1" max="1" width="41.28515625" style="1" bestFit="1" customWidth="1"/>
    <col min="2" max="17" width="7.140625" style="1" customWidth="1"/>
    <col min="18" max="18" width="5" style="1" bestFit="1" customWidth="1"/>
    <col min="19" max="16384" width="9.140625" style="1"/>
  </cols>
  <sheetData>
    <row r="1" spans="1:19" ht="12" x14ac:dyDescent="0.2">
      <c r="A1" s="96"/>
      <c r="B1" s="114" t="s">
        <v>215</v>
      </c>
      <c r="C1" s="114" t="s">
        <v>216</v>
      </c>
      <c r="D1" s="114" t="s">
        <v>217</v>
      </c>
      <c r="E1" s="114" t="s">
        <v>218</v>
      </c>
      <c r="F1" s="114" t="s">
        <v>219</v>
      </c>
      <c r="G1" s="114" t="s">
        <v>220</v>
      </c>
      <c r="H1" s="114" t="s">
        <v>221</v>
      </c>
      <c r="I1" s="114" t="s">
        <v>222</v>
      </c>
      <c r="J1" s="114" t="s">
        <v>223</v>
      </c>
      <c r="K1" s="114" t="s">
        <v>224</v>
      </c>
      <c r="L1" s="114" t="s">
        <v>225</v>
      </c>
      <c r="M1" s="114" t="s">
        <v>226</v>
      </c>
      <c r="N1" s="114" t="s">
        <v>227</v>
      </c>
      <c r="O1" s="114" t="s">
        <v>228</v>
      </c>
      <c r="P1" s="114" t="s">
        <v>229</v>
      </c>
      <c r="Q1" s="114" t="s">
        <v>230</v>
      </c>
      <c r="R1" s="114" t="s">
        <v>231</v>
      </c>
      <c r="S1" s="114" t="s">
        <v>263</v>
      </c>
    </row>
    <row r="2" spans="1:19" x14ac:dyDescent="0.2">
      <c r="A2" s="19" t="s">
        <v>54</v>
      </c>
      <c r="B2" s="26"/>
      <c r="C2" s="26"/>
      <c r="D2" s="26"/>
      <c r="E2" s="26"/>
      <c r="F2" s="26"/>
      <c r="G2" s="26"/>
      <c r="H2" s="26"/>
      <c r="I2" s="26"/>
      <c r="J2" s="26"/>
      <c r="K2" s="26"/>
      <c r="L2" s="26"/>
      <c r="M2" s="26"/>
      <c r="N2" s="26"/>
      <c r="O2" s="26"/>
      <c r="P2" s="26"/>
      <c r="Q2" s="26"/>
      <c r="R2" s="26"/>
      <c r="S2" s="26"/>
    </row>
    <row r="3" spans="1:19" x14ac:dyDescent="0.2">
      <c r="A3" s="21" t="s">
        <v>61</v>
      </c>
      <c r="B3" s="20">
        <f>'8 Tunnelbana'!F5</f>
        <v>1</v>
      </c>
      <c r="C3" s="20" t="str">
        <f>'8 Tunnelbana'!G5</f>
        <v>–</v>
      </c>
      <c r="D3" s="20" t="str">
        <f>'8 Tunnelbana'!H5</f>
        <v>–</v>
      </c>
      <c r="E3" s="20" t="str">
        <f>'8 Tunnelbana'!I5</f>
        <v>–</v>
      </c>
      <c r="F3" s="20" t="str">
        <f>'8 Tunnelbana'!J5</f>
        <v>–</v>
      </c>
      <c r="G3" s="20">
        <f>'8 Tunnelbana'!K5</f>
        <v>2</v>
      </c>
      <c r="H3" s="20">
        <f>'8 Tunnelbana'!L5</f>
        <v>1</v>
      </c>
      <c r="I3" s="20" t="str">
        <f>'8 Tunnelbana'!M5</f>
        <v>–</v>
      </c>
      <c r="J3" s="20" t="str">
        <f>'8 Tunnelbana'!N5</f>
        <v>–</v>
      </c>
      <c r="K3" s="20" t="str">
        <f>'8 Tunnelbana'!O5</f>
        <v>–</v>
      </c>
      <c r="L3" s="20" t="str">
        <f>'8 Tunnelbana'!P5</f>
        <v>–</v>
      </c>
      <c r="M3" s="20" t="str">
        <f>'8 Tunnelbana'!Q5</f>
        <v>–</v>
      </c>
      <c r="N3" s="20" t="str">
        <f>'8 Tunnelbana'!R5</f>
        <v>–</v>
      </c>
      <c r="O3" s="20" t="str">
        <f>'8 Tunnelbana'!S5</f>
        <v>–</v>
      </c>
      <c r="P3" s="20" t="str">
        <f>'8 Tunnelbana'!T5</f>
        <v>–</v>
      </c>
      <c r="Q3" s="20" t="str">
        <f>'8 Tunnelbana'!U5</f>
        <v>–</v>
      </c>
      <c r="R3" s="20" t="str">
        <f>'8 Tunnelbana'!V5</f>
        <v>–</v>
      </c>
      <c r="S3" s="20" t="str">
        <f>'8 Tunnelbana'!X5</f>
        <v>–</v>
      </c>
    </row>
    <row r="4" spans="1:19" x14ac:dyDescent="0.2">
      <c r="A4" s="21" t="s">
        <v>60</v>
      </c>
      <c r="B4" s="20" t="str">
        <f>'8 Tunnelbana'!F6</f>
        <v>–</v>
      </c>
      <c r="C4" s="20" t="str">
        <f>'8 Tunnelbana'!G6</f>
        <v>–</v>
      </c>
      <c r="D4" s="20" t="str">
        <f>'8 Tunnelbana'!H6</f>
        <v>–</v>
      </c>
      <c r="E4" s="20" t="str">
        <f>'8 Tunnelbana'!I6</f>
        <v>–</v>
      </c>
      <c r="F4" s="20" t="str">
        <f>'8 Tunnelbana'!J6</f>
        <v>–</v>
      </c>
      <c r="G4" s="20" t="str">
        <f>'8 Tunnelbana'!K6</f>
        <v>–</v>
      </c>
      <c r="H4" s="20" t="str">
        <f>'8 Tunnelbana'!L6</f>
        <v>–</v>
      </c>
      <c r="I4" s="20" t="str">
        <f>'8 Tunnelbana'!M6</f>
        <v>–</v>
      </c>
      <c r="J4" s="20" t="str">
        <f>'8 Tunnelbana'!N6</f>
        <v>–</v>
      </c>
      <c r="K4" s="20" t="str">
        <f>'8 Tunnelbana'!O6</f>
        <v>–</v>
      </c>
      <c r="L4" s="20" t="str">
        <f>'8 Tunnelbana'!P6</f>
        <v>–</v>
      </c>
      <c r="M4" s="20">
        <f>'8 Tunnelbana'!Q6</f>
        <v>1</v>
      </c>
      <c r="N4" s="20" t="str">
        <f>'8 Tunnelbana'!R6</f>
        <v>–</v>
      </c>
      <c r="O4" s="20" t="str">
        <f>'8 Tunnelbana'!S6</f>
        <v>–</v>
      </c>
      <c r="P4" s="20" t="str">
        <f>'8 Tunnelbana'!T6</f>
        <v>–</v>
      </c>
      <c r="Q4" s="20" t="str">
        <f>'8 Tunnelbana'!U6</f>
        <v>–</v>
      </c>
      <c r="R4" s="20" t="str">
        <f>'8 Tunnelbana'!V6</f>
        <v>–</v>
      </c>
      <c r="S4" s="20" t="str">
        <f>'8 Tunnelbana'!X6</f>
        <v>–</v>
      </c>
    </row>
    <row r="5" spans="1:19" ht="22.5" x14ac:dyDescent="0.2">
      <c r="A5" s="21" t="s">
        <v>117</v>
      </c>
      <c r="B5" s="20" t="str">
        <f>'8 Tunnelbana'!F7</f>
        <v>..</v>
      </c>
      <c r="C5" s="20" t="str">
        <f>'8 Tunnelbana'!G7</f>
        <v>..</v>
      </c>
      <c r="D5" s="20" t="str">
        <f>'8 Tunnelbana'!H7</f>
        <v>..</v>
      </c>
      <c r="E5" s="20" t="str">
        <f>'8 Tunnelbana'!I7</f>
        <v>..</v>
      </c>
      <c r="F5" s="20" t="str">
        <f>'8 Tunnelbana'!J7</f>
        <v>..</v>
      </c>
      <c r="G5" s="20" t="str">
        <f>'8 Tunnelbana'!K7</f>
        <v>..</v>
      </c>
      <c r="H5" s="20" t="str">
        <f>'8 Tunnelbana'!L7</f>
        <v>..</v>
      </c>
      <c r="I5" s="20" t="str">
        <f>'8 Tunnelbana'!M7</f>
        <v>..</v>
      </c>
      <c r="J5" s="20" t="str">
        <f>'8 Tunnelbana'!N7</f>
        <v>..</v>
      </c>
      <c r="K5" s="20" t="str">
        <f>'8 Tunnelbana'!O7</f>
        <v>..</v>
      </c>
      <c r="L5" s="20" t="str">
        <f>'8 Tunnelbana'!P7</f>
        <v>..</v>
      </c>
      <c r="M5" s="20" t="str">
        <f>'8 Tunnelbana'!Q7</f>
        <v>..</v>
      </c>
      <c r="N5" s="20" t="str">
        <f>'8 Tunnelbana'!R7</f>
        <v>..</v>
      </c>
      <c r="O5" s="20" t="str">
        <f>'8 Tunnelbana'!S7</f>
        <v>..</v>
      </c>
      <c r="P5" s="20">
        <f>'8 Tunnelbana'!T7</f>
        <v>2</v>
      </c>
      <c r="Q5" s="20">
        <f>'8 Tunnelbana'!U7</f>
        <v>6</v>
      </c>
      <c r="R5" s="20">
        <f>'8 Tunnelbana'!V7</f>
        <v>4</v>
      </c>
      <c r="S5" s="20">
        <f>'8 Tunnelbana'!X7</f>
        <v>4</v>
      </c>
    </row>
    <row r="6" spans="1:19" x14ac:dyDescent="0.2">
      <c r="A6" s="21" t="s">
        <v>118</v>
      </c>
      <c r="B6" s="20" t="str">
        <f>'8 Tunnelbana'!F8</f>
        <v>..</v>
      </c>
      <c r="C6" s="20" t="str">
        <f>'8 Tunnelbana'!G8</f>
        <v>..</v>
      </c>
      <c r="D6" s="20" t="str">
        <f>'8 Tunnelbana'!H8</f>
        <v>..</v>
      </c>
      <c r="E6" s="20" t="str">
        <f>'8 Tunnelbana'!I8</f>
        <v>..</v>
      </c>
      <c r="F6" s="20" t="str">
        <f>'8 Tunnelbana'!J8</f>
        <v>..</v>
      </c>
      <c r="G6" s="20" t="str">
        <f>'8 Tunnelbana'!K8</f>
        <v>..</v>
      </c>
      <c r="H6" s="20" t="str">
        <f>'8 Tunnelbana'!L8</f>
        <v>..</v>
      </c>
      <c r="I6" s="20" t="str">
        <f>'8 Tunnelbana'!M8</f>
        <v>–</v>
      </c>
      <c r="J6" s="20" t="str">
        <f>'8 Tunnelbana'!N8</f>
        <v>–</v>
      </c>
      <c r="K6" s="20" t="str">
        <f>'8 Tunnelbana'!O8</f>
        <v>–</v>
      </c>
      <c r="L6" s="20" t="str">
        <f>'8 Tunnelbana'!P8</f>
        <v>–</v>
      </c>
      <c r="M6" s="20" t="str">
        <f>'8 Tunnelbana'!Q8</f>
        <v>–</v>
      </c>
      <c r="N6" s="20">
        <f>'8 Tunnelbana'!R8</f>
        <v>1</v>
      </c>
      <c r="O6" s="20" t="str">
        <f>'8 Tunnelbana'!S8</f>
        <v>–</v>
      </c>
      <c r="P6" s="20" t="str">
        <f>'8 Tunnelbana'!T8</f>
        <v>–</v>
      </c>
      <c r="Q6" s="20" t="str">
        <f>'8 Tunnelbana'!U8</f>
        <v>–</v>
      </c>
      <c r="R6" s="20" t="str">
        <f>'8 Tunnelbana'!V8</f>
        <v>–</v>
      </c>
      <c r="S6" s="20" t="str">
        <f>'8 Tunnelbana'!X8</f>
        <v>–</v>
      </c>
    </row>
    <row r="7" spans="1:19" x14ac:dyDescent="0.2">
      <c r="A7" s="67" t="s">
        <v>58</v>
      </c>
      <c r="B7" s="20">
        <f>'8 Tunnelbana'!F9</f>
        <v>9</v>
      </c>
      <c r="C7" s="20">
        <f>'8 Tunnelbana'!G9</f>
        <v>3</v>
      </c>
      <c r="D7" s="20">
        <f>'8 Tunnelbana'!H9</f>
        <v>6</v>
      </c>
      <c r="E7" s="20">
        <f>'8 Tunnelbana'!I9</f>
        <v>5</v>
      </c>
      <c r="F7" s="20">
        <f>'8 Tunnelbana'!J9</f>
        <v>5</v>
      </c>
      <c r="G7" s="20">
        <f>'8 Tunnelbana'!K9</f>
        <v>3</v>
      </c>
      <c r="H7" s="20">
        <f>'8 Tunnelbana'!L9</f>
        <v>4</v>
      </c>
      <c r="I7" s="20">
        <f>'8 Tunnelbana'!M9</f>
        <v>3</v>
      </c>
      <c r="J7" s="20">
        <f>'8 Tunnelbana'!N9</f>
        <v>7</v>
      </c>
      <c r="K7" s="20">
        <f>'8 Tunnelbana'!O9</f>
        <v>2</v>
      </c>
      <c r="L7" s="20">
        <f>'8 Tunnelbana'!P9</f>
        <v>9</v>
      </c>
      <c r="M7" s="20">
        <f>'8 Tunnelbana'!Q9</f>
        <v>10</v>
      </c>
      <c r="N7" s="20">
        <f>'8 Tunnelbana'!R9</f>
        <v>8</v>
      </c>
      <c r="O7" s="20">
        <f>'8 Tunnelbana'!S9</f>
        <v>4</v>
      </c>
      <c r="P7" s="20" t="str">
        <f>'8 Tunnelbana'!T9</f>
        <v>–</v>
      </c>
      <c r="Q7" s="20" t="str">
        <f>'8 Tunnelbana'!U9</f>
        <v>–</v>
      </c>
      <c r="R7" s="20" t="str">
        <f>'8 Tunnelbana'!V9</f>
        <v>–</v>
      </c>
      <c r="S7" s="20" t="str">
        <f>'8 Tunnelbana'!X9</f>
        <v>–</v>
      </c>
    </row>
    <row r="8" spans="1:19" ht="12.95" customHeight="1" x14ac:dyDescent="0.2">
      <c r="A8" s="19" t="s">
        <v>0</v>
      </c>
      <c r="B8" s="20">
        <f>'9 Tunnelbana'!F20</f>
        <v>4</v>
      </c>
      <c r="C8" s="20" t="str">
        <f>'9 Tunnelbana'!G20</f>
        <v>–</v>
      </c>
      <c r="D8" s="20">
        <f>'9 Tunnelbana'!H20</f>
        <v>3</v>
      </c>
      <c r="E8" s="20">
        <f>'9 Tunnelbana'!I20</f>
        <v>5</v>
      </c>
      <c r="F8" s="20">
        <f>'9 Tunnelbana'!J20</f>
        <v>2</v>
      </c>
      <c r="G8" s="20">
        <f>'9 Tunnelbana'!K20</f>
        <v>1</v>
      </c>
      <c r="H8" s="20">
        <f>'9 Tunnelbana'!L20</f>
        <v>1</v>
      </c>
      <c r="I8" s="20" t="str">
        <f>'9 Tunnelbana'!M20</f>
        <v>–</v>
      </c>
      <c r="J8" s="20">
        <f>'9 Tunnelbana'!N20</f>
        <v>5</v>
      </c>
      <c r="K8" s="20">
        <f>'9 Tunnelbana'!O20</f>
        <v>1</v>
      </c>
      <c r="L8" s="20">
        <f>'9 Tunnelbana'!P20</f>
        <v>4</v>
      </c>
      <c r="M8" s="20">
        <f>'9 Tunnelbana'!Q20</f>
        <v>5</v>
      </c>
      <c r="N8" s="20">
        <f>'9 Tunnelbana'!R20</f>
        <v>3</v>
      </c>
      <c r="O8" s="20">
        <f>'9 Tunnelbana'!S20</f>
        <v>1</v>
      </c>
      <c r="P8" s="20">
        <f>'9 Tunnelbana'!T20</f>
        <v>1</v>
      </c>
      <c r="Q8" s="20">
        <f>'9 Tunnelbana'!U20</f>
        <v>4</v>
      </c>
      <c r="R8" s="20" t="str">
        <f>'9 Tunnelbana'!V20</f>
        <v>–</v>
      </c>
      <c r="S8" s="20">
        <f>'9 Tunnelbana'!X20</f>
        <v>2</v>
      </c>
    </row>
    <row r="9" spans="1:19" ht="12.95" customHeight="1" x14ac:dyDescent="0.2">
      <c r="A9" s="21" t="s">
        <v>50</v>
      </c>
      <c r="B9" s="20" t="str">
        <f>'9 Tunnelbana'!F21</f>
        <v>..</v>
      </c>
      <c r="C9" s="20" t="str">
        <f>'9 Tunnelbana'!G21</f>
        <v>..</v>
      </c>
      <c r="D9" s="20" t="str">
        <f>'9 Tunnelbana'!H21</f>
        <v>..</v>
      </c>
      <c r="E9" s="20" t="str">
        <f>'9 Tunnelbana'!I21</f>
        <v>..</v>
      </c>
      <c r="F9" s="20" t="str">
        <f>'9 Tunnelbana'!J21</f>
        <v>..</v>
      </c>
      <c r="G9" s="20" t="str">
        <f>'9 Tunnelbana'!K21</f>
        <v>..</v>
      </c>
      <c r="H9" s="20" t="str">
        <f>'9 Tunnelbana'!L21</f>
        <v>..</v>
      </c>
      <c r="I9" s="20" t="str">
        <f>'9 Tunnelbana'!M21</f>
        <v>..</v>
      </c>
      <c r="J9" s="20" t="str">
        <f>'9 Tunnelbana'!N21</f>
        <v>..</v>
      </c>
      <c r="K9" s="20" t="str">
        <f>'9 Tunnelbana'!O21</f>
        <v>–</v>
      </c>
      <c r="L9" s="20" t="str">
        <f>'9 Tunnelbana'!P21</f>
        <v>–</v>
      </c>
      <c r="M9" s="20">
        <f>'9 Tunnelbana'!Q21</f>
        <v>1</v>
      </c>
      <c r="N9" s="20" t="str">
        <f>'9 Tunnelbana'!R21</f>
        <v>–</v>
      </c>
      <c r="O9" s="20" t="str">
        <f>'9 Tunnelbana'!S21</f>
        <v>–</v>
      </c>
      <c r="P9" s="20" t="str">
        <f>'9 Tunnelbana'!T21</f>
        <v>–</v>
      </c>
      <c r="Q9" s="20" t="str">
        <f>'9 Tunnelbana'!U21</f>
        <v>–</v>
      </c>
      <c r="R9" s="20" t="str">
        <f>'9 Tunnelbana'!V21</f>
        <v>–</v>
      </c>
      <c r="S9" s="20" t="str">
        <f>'9 Tunnelbana'!X21</f>
        <v>–</v>
      </c>
    </row>
    <row r="10" spans="1:19" ht="12.95" customHeight="1" x14ac:dyDescent="0.2">
      <c r="A10" s="21" t="s">
        <v>51</v>
      </c>
      <c r="B10" s="20" t="str">
        <f>'9 Tunnelbana'!F22</f>
        <v>..</v>
      </c>
      <c r="C10" s="20" t="str">
        <f>'9 Tunnelbana'!G22</f>
        <v>..</v>
      </c>
      <c r="D10" s="20" t="str">
        <f>'9 Tunnelbana'!H22</f>
        <v>..</v>
      </c>
      <c r="E10" s="20" t="str">
        <f>'9 Tunnelbana'!I22</f>
        <v>..</v>
      </c>
      <c r="F10" s="20" t="str">
        <f>'9 Tunnelbana'!J22</f>
        <v>..</v>
      </c>
      <c r="G10" s="20" t="str">
        <f>'9 Tunnelbana'!K22</f>
        <v>..</v>
      </c>
      <c r="H10" s="20" t="str">
        <f>'9 Tunnelbana'!L22</f>
        <v>..</v>
      </c>
      <c r="I10" s="20" t="str">
        <f>'9 Tunnelbana'!M22</f>
        <v>..</v>
      </c>
      <c r="J10" s="20" t="str">
        <f>'9 Tunnelbana'!N22</f>
        <v>..</v>
      </c>
      <c r="K10" s="20">
        <f>'9 Tunnelbana'!O22</f>
        <v>1</v>
      </c>
      <c r="L10" s="20">
        <f>'9 Tunnelbana'!P22</f>
        <v>4</v>
      </c>
      <c r="M10" s="20">
        <f>'9 Tunnelbana'!Q22</f>
        <v>4</v>
      </c>
      <c r="N10" s="20">
        <f>'9 Tunnelbana'!R22</f>
        <v>3</v>
      </c>
      <c r="O10" s="20">
        <f>'9 Tunnelbana'!S22</f>
        <v>1</v>
      </c>
      <c r="P10" s="20">
        <f>'9 Tunnelbana'!T22</f>
        <v>1</v>
      </c>
      <c r="Q10" s="20">
        <f>'9 Tunnelbana'!U22</f>
        <v>4</v>
      </c>
      <c r="R10" s="20" t="str">
        <f>'9 Tunnelbana'!V22</f>
        <v>–</v>
      </c>
      <c r="S10" s="20">
        <f>'9 Tunnelbana'!X22</f>
        <v>2</v>
      </c>
    </row>
    <row r="11" spans="1:19" x14ac:dyDescent="0.2">
      <c r="A11" s="19" t="s">
        <v>62</v>
      </c>
      <c r="B11" s="85">
        <f>'10 Tunnelbana'!F20</f>
        <v>6</v>
      </c>
      <c r="C11" s="85">
        <f>'10 Tunnelbana'!G20</f>
        <v>3</v>
      </c>
      <c r="D11" s="85">
        <f>'10 Tunnelbana'!H20</f>
        <v>5</v>
      </c>
      <c r="E11" s="85" t="str">
        <f>'10 Tunnelbana'!I20</f>
        <v>–</v>
      </c>
      <c r="F11" s="85">
        <f>'10 Tunnelbana'!J20</f>
        <v>3</v>
      </c>
      <c r="G11" s="85">
        <f>'10 Tunnelbana'!K20</f>
        <v>2</v>
      </c>
      <c r="H11" s="85">
        <f>'10 Tunnelbana'!L20</f>
        <v>2</v>
      </c>
      <c r="I11" s="85">
        <f>'10 Tunnelbana'!M20</f>
        <v>3</v>
      </c>
      <c r="J11" s="85">
        <f>'10 Tunnelbana'!N20</f>
        <v>2</v>
      </c>
      <c r="K11" s="85">
        <f>'10 Tunnelbana'!O20</f>
        <v>1</v>
      </c>
      <c r="L11" s="85">
        <f>'10 Tunnelbana'!P20</f>
        <v>5</v>
      </c>
      <c r="M11" s="85">
        <f>'10 Tunnelbana'!Q20</f>
        <v>5</v>
      </c>
      <c r="N11" s="85">
        <f>'10 Tunnelbana'!R20</f>
        <v>5</v>
      </c>
      <c r="O11" s="85">
        <f>'10 Tunnelbana'!S20</f>
        <v>3</v>
      </c>
      <c r="P11" s="85">
        <f>'10 Tunnelbana'!T20</f>
        <v>1</v>
      </c>
      <c r="Q11" s="85">
        <f>'10 Tunnelbana'!U20</f>
        <v>2</v>
      </c>
      <c r="R11" s="85">
        <f>'10 Tunnelbana'!V20</f>
        <v>4</v>
      </c>
      <c r="S11" s="85">
        <f>'10 Tunnelbana'!X20</f>
        <v>2</v>
      </c>
    </row>
    <row r="12" spans="1:19" x14ac:dyDescent="0.2">
      <c r="A12" s="21" t="s">
        <v>50</v>
      </c>
      <c r="B12" s="85" t="str">
        <f>'10 Tunnelbana'!F21</f>
        <v>..</v>
      </c>
      <c r="C12" s="85" t="str">
        <f>'10 Tunnelbana'!G21</f>
        <v>..</v>
      </c>
      <c r="D12" s="85" t="str">
        <f>'10 Tunnelbana'!H21</f>
        <v>..</v>
      </c>
      <c r="E12" s="85" t="str">
        <f>'10 Tunnelbana'!I21</f>
        <v>..</v>
      </c>
      <c r="F12" s="85" t="str">
        <f>'10 Tunnelbana'!J21</f>
        <v>..</v>
      </c>
      <c r="G12" s="85" t="str">
        <f>'10 Tunnelbana'!K21</f>
        <v>..</v>
      </c>
      <c r="H12" s="85" t="str">
        <f>'10 Tunnelbana'!L21</f>
        <v>..</v>
      </c>
      <c r="I12" s="85" t="str">
        <f>'10 Tunnelbana'!M21</f>
        <v>..</v>
      </c>
      <c r="J12" s="85" t="str">
        <f>'10 Tunnelbana'!N21</f>
        <v>..</v>
      </c>
      <c r="K12" s="85">
        <f>'10 Tunnelbana'!O21</f>
        <v>1</v>
      </c>
      <c r="L12" s="85">
        <f>'10 Tunnelbana'!P21</f>
        <v>2</v>
      </c>
      <c r="M12" s="85">
        <f>'10 Tunnelbana'!Q21</f>
        <v>4</v>
      </c>
      <c r="N12" s="85" t="str">
        <f>'10 Tunnelbana'!R21</f>
        <v>–</v>
      </c>
      <c r="O12" s="85">
        <f>'10 Tunnelbana'!S21</f>
        <v>1</v>
      </c>
      <c r="P12" s="85" t="str">
        <f>'10 Tunnelbana'!T21</f>
        <v>–</v>
      </c>
      <c r="Q12" s="85" t="str">
        <f>'10 Tunnelbana'!U21</f>
        <v>–</v>
      </c>
      <c r="R12" s="85">
        <f>'10 Tunnelbana'!V21</f>
        <v>1</v>
      </c>
      <c r="S12" s="85">
        <f>'10 Tunnelbana'!X21</f>
        <v>1</v>
      </c>
    </row>
    <row r="13" spans="1:19" x14ac:dyDescent="0.2">
      <c r="A13" s="21" t="s">
        <v>51</v>
      </c>
      <c r="B13" s="85" t="str">
        <f>'10 Tunnelbana'!F22</f>
        <v>..</v>
      </c>
      <c r="C13" s="85" t="str">
        <f>'10 Tunnelbana'!G22</f>
        <v>..</v>
      </c>
      <c r="D13" s="85" t="str">
        <f>'10 Tunnelbana'!H22</f>
        <v>..</v>
      </c>
      <c r="E13" s="85" t="str">
        <f>'10 Tunnelbana'!I22</f>
        <v>..</v>
      </c>
      <c r="F13" s="85" t="str">
        <f>'10 Tunnelbana'!J22</f>
        <v>..</v>
      </c>
      <c r="G13" s="85" t="str">
        <f>'10 Tunnelbana'!K22</f>
        <v>..</v>
      </c>
      <c r="H13" s="85" t="str">
        <f>'10 Tunnelbana'!L22</f>
        <v>..</v>
      </c>
      <c r="I13" s="85" t="str">
        <f>'10 Tunnelbana'!M22</f>
        <v>..</v>
      </c>
      <c r="J13" s="85" t="str">
        <f>'10 Tunnelbana'!N22</f>
        <v>..</v>
      </c>
      <c r="K13" s="85" t="str">
        <f>'10 Tunnelbana'!O22</f>
        <v>–</v>
      </c>
      <c r="L13" s="85">
        <f>'10 Tunnelbana'!P22</f>
        <v>3</v>
      </c>
      <c r="M13" s="85">
        <f>'10 Tunnelbana'!Q22</f>
        <v>1</v>
      </c>
      <c r="N13" s="85">
        <f>'10 Tunnelbana'!R22</f>
        <v>5</v>
      </c>
      <c r="O13" s="85">
        <f>'10 Tunnelbana'!S22</f>
        <v>2</v>
      </c>
      <c r="P13" s="85">
        <f>'10 Tunnelbana'!T22</f>
        <v>1</v>
      </c>
      <c r="Q13" s="85">
        <f>'10 Tunnelbana'!U22</f>
        <v>2</v>
      </c>
      <c r="R13" s="85">
        <f>'10 Tunnelbana'!V22</f>
        <v>3</v>
      </c>
      <c r="S13" s="85">
        <f>'10 Tunnelbana'!X22</f>
        <v>1</v>
      </c>
    </row>
    <row r="14" spans="1:19" x14ac:dyDescent="0.2">
      <c r="A14" s="60"/>
      <c r="B14" s="75"/>
      <c r="C14" s="75"/>
      <c r="D14" s="75"/>
      <c r="E14" s="75"/>
      <c r="F14" s="75"/>
      <c r="G14" s="75"/>
      <c r="H14" s="75"/>
      <c r="I14" s="75"/>
      <c r="J14" s="75"/>
      <c r="K14" s="75"/>
      <c r="L14" s="75"/>
      <c r="M14" s="75"/>
      <c r="N14" s="75"/>
      <c r="O14" s="75"/>
      <c r="P14" s="75"/>
      <c r="Q14" s="75"/>
      <c r="R14" s="75"/>
    </row>
    <row r="15" spans="1:19" x14ac:dyDescent="0.2">
      <c r="B15" s="75"/>
      <c r="C15" s="75"/>
      <c r="D15" s="75"/>
      <c r="E15" s="75"/>
      <c r="F15" s="75"/>
      <c r="G15" s="75"/>
      <c r="H15" s="75"/>
    </row>
    <row r="21" spans="19:19" x14ac:dyDescent="0.2">
      <c r="S21" s="77"/>
    </row>
    <row r="36" spans="20:20" x14ac:dyDescent="0.2">
      <c r="T36" s="76"/>
    </row>
  </sheetData>
  <customSheetViews>
    <customSheetView guid="{EA424B0A-06A3-4874-B080-734BBB58792A}">
      <selection activeCell="C26" sqref="C26"/>
      <pageMargins left="0.75" right="0.75" top="1" bottom="1" header="0.5" footer="0.5"/>
      <pageSetup paperSize="9" orientation="portrait" r:id="rId1"/>
      <headerFooter alignWithMargins="0"/>
    </customSheetView>
    <customSheetView guid="{03452A04-CA67-46E6-B0A2-BCD750928530}">
      <selection activeCell="K8" sqref="K8"/>
      <pageMargins left="0.75" right="0.75" top="1" bottom="1" header="0.5" footer="0.5"/>
      <pageSetup paperSize="9" orientation="portrait" r:id="rId2"/>
      <headerFooter alignWithMargins="0"/>
    </customSheetView>
  </customSheetViews>
  <pageMargins left="0.75" right="0.75" top="1" bottom="1" header="0.5" footer="0.5"/>
  <pageSetup paperSize="9" orientation="landscape" r:id="rId3"/>
  <headerFooter alignWithMargins="0"/>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60E34-5CE8-4A07-A865-BCC3ACB77753}">
  <dimension ref="A1:F130"/>
  <sheetViews>
    <sheetView showGridLines="0" zoomScaleNormal="100" zoomScaleSheetLayoutView="100" workbookViewId="0">
      <selection sqref="A1:E1"/>
    </sheetView>
  </sheetViews>
  <sheetFormatPr defaultColWidth="9.140625" defaultRowHeight="14.25" x14ac:dyDescent="0.2"/>
  <cols>
    <col min="1" max="2" width="5.7109375" style="197" customWidth="1"/>
    <col min="3" max="3" width="35.140625" style="197" customWidth="1"/>
    <col min="4" max="4" width="35" style="197" customWidth="1"/>
    <col min="5" max="5" width="27.5703125" style="197" customWidth="1"/>
    <col min="6" max="16384" width="9.140625" style="197"/>
  </cols>
  <sheetData>
    <row r="1" spans="1:5" ht="32.25" customHeight="1" x14ac:dyDescent="0.2">
      <c r="A1" s="240" t="s">
        <v>79</v>
      </c>
      <c r="B1" s="240"/>
      <c r="C1" s="240"/>
      <c r="D1" s="241"/>
      <c r="E1" s="241"/>
    </row>
    <row r="2" spans="1:5" s="198" customFormat="1" ht="6" customHeight="1" x14ac:dyDescent="0.2">
      <c r="A2" s="242"/>
      <c r="B2" s="242"/>
      <c r="C2" s="242"/>
      <c r="D2" s="243"/>
      <c r="E2" s="243"/>
    </row>
    <row r="3" spans="1:5" ht="60" customHeight="1" x14ac:dyDescent="0.2">
      <c r="A3" s="238" t="s">
        <v>127</v>
      </c>
      <c r="B3" s="238"/>
      <c r="C3" s="238"/>
      <c r="D3" s="239"/>
      <c r="E3" s="239"/>
    </row>
    <row r="4" spans="1:5" ht="15" customHeight="1" x14ac:dyDescent="0.2">
      <c r="A4" s="238" t="s">
        <v>124</v>
      </c>
      <c r="B4" s="238"/>
      <c r="C4" s="238"/>
      <c r="D4" s="239"/>
      <c r="E4" s="239"/>
    </row>
    <row r="5" spans="1:5" ht="15" customHeight="1" x14ac:dyDescent="0.2">
      <c r="A5" s="238" t="s">
        <v>125</v>
      </c>
      <c r="B5" s="238"/>
      <c r="C5" s="238"/>
      <c r="D5" s="239"/>
      <c r="E5" s="239"/>
    </row>
    <row r="6" spans="1:5" ht="15" customHeight="1" x14ac:dyDescent="0.2">
      <c r="A6" s="238" t="s">
        <v>126</v>
      </c>
      <c r="B6" s="238"/>
      <c r="C6" s="238"/>
      <c r="D6" s="239"/>
      <c r="E6" s="239"/>
    </row>
    <row r="7" spans="1:5" ht="45" customHeight="1" x14ac:dyDescent="0.2">
      <c r="A7" s="238" t="s">
        <v>128</v>
      </c>
      <c r="B7" s="238"/>
      <c r="C7" s="238"/>
      <c r="D7" s="239"/>
      <c r="E7" s="239"/>
    </row>
    <row r="8" spans="1:5" ht="102.75" customHeight="1" x14ac:dyDescent="0.2">
      <c r="A8" s="238" t="s">
        <v>120</v>
      </c>
      <c r="B8" s="238"/>
      <c r="C8" s="238"/>
      <c r="D8" s="239"/>
      <c r="E8" s="239"/>
    </row>
    <row r="9" spans="1:5" ht="33.75" customHeight="1" x14ac:dyDescent="0.2">
      <c r="A9" s="238" t="s">
        <v>121</v>
      </c>
      <c r="B9" s="238"/>
      <c r="C9" s="238"/>
      <c r="D9" s="239"/>
      <c r="E9" s="239"/>
    </row>
    <row r="10" spans="1:5" ht="37.5" customHeight="1" x14ac:dyDescent="0.2">
      <c r="A10" s="238" t="s">
        <v>122</v>
      </c>
      <c r="B10" s="238"/>
      <c r="C10" s="238"/>
      <c r="D10" s="239"/>
      <c r="E10" s="239"/>
    </row>
    <row r="11" spans="1:5" ht="53.25" customHeight="1" x14ac:dyDescent="0.2">
      <c r="A11" s="238" t="s">
        <v>123</v>
      </c>
      <c r="B11" s="238"/>
      <c r="C11" s="238"/>
      <c r="D11" s="239"/>
      <c r="E11" s="239"/>
    </row>
    <row r="12" spans="1:5" ht="24" customHeight="1" x14ac:dyDescent="0.2">
      <c r="A12" s="199"/>
      <c r="B12" s="199"/>
      <c r="C12" s="200" t="s">
        <v>64</v>
      </c>
      <c r="D12" s="201"/>
      <c r="E12" s="202"/>
    </row>
    <row r="13" spans="1:5" x14ac:dyDescent="0.2">
      <c r="C13" s="203" t="s">
        <v>65</v>
      </c>
      <c r="D13" s="203" t="s">
        <v>66</v>
      </c>
      <c r="E13" s="202"/>
    </row>
    <row r="14" spans="1:5" ht="43.5" customHeight="1" x14ac:dyDescent="0.2">
      <c r="C14" s="204" t="s">
        <v>67</v>
      </c>
      <c r="D14" s="204" t="s">
        <v>68</v>
      </c>
      <c r="E14" s="202"/>
    </row>
    <row r="15" spans="1:5" x14ac:dyDescent="0.2">
      <c r="A15" s="205"/>
      <c r="B15" s="205"/>
      <c r="C15" s="205"/>
      <c r="D15" s="206"/>
      <c r="E15" s="202"/>
    </row>
    <row r="16" spans="1:5" ht="24" customHeight="1" x14ac:dyDescent="0.2">
      <c r="A16" s="199"/>
      <c r="B16" s="199"/>
      <c r="C16" s="200" t="s">
        <v>69</v>
      </c>
      <c r="D16" s="201"/>
      <c r="E16" s="202"/>
    </row>
    <row r="17" spans="1:5" x14ac:dyDescent="0.2">
      <c r="C17" s="203" t="s">
        <v>65</v>
      </c>
      <c r="D17" s="203" t="s">
        <v>66</v>
      </c>
      <c r="E17" s="202"/>
    </row>
    <row r="18" spans="1:5" ht="111.75" customHeight="1" x14ac:dyDescent="0.2">
      <c r="C18" s="207" t="s">
        <v>70</v>
      </c>
      <c r="D18" s="204" t="s">
        <v>177</v>
      </c>
      <c r="E18" s="202"/>
    </row>
    <row r="19" spans="1:5" x14ac:dyDescent="0.2">
      <c r="A19" s="205"/>
      <c r="B19" s="205"/>
      <c r="C19" s="205"/>
      <c r="D19" s="206"/>
      <c r="E19" s="202"/>
    </row>
    <row r="20" spans="1:5" ht="24" customHeight="1" x14ac:dyDescent="0.2">
      <c r="A20" s="199"/>
      <c r="B20" s="199"/>
      <c r="C20" s="200" t="s">
        <v>71</v>
      </c>
      <c r="D20" s="201"/>
      <c r="E20" s="199"/>
    </row>
    <row r="21" spans="1:5" x14ac:dyDescent="0.2">
      <c r="C21" s="203" t="s">
        <v>65</v>
      </c>
      <c r="D21" s="203" t="s">
        <v>66</v>
      </c>
      <c r="E21" s="202"/>
    </row>
    <row r="22" spans="1:5" ht="43.5" customHeight="1" x14ac:dyDescent="0.2">
      <c r="C22" s="204" t="s">
        <v>72</v>
      </c>
      <c r="D22" s="204" t="s">
        <v>73</v>
      </c>
      <c r="E22" s="202"/>
    </row>
    <row r="23" spans="1:5" ht="15.75" x14ac:dyDescent="0.2">
      <c r="A23" s="208" t="s">
        <v>4</v>
      </c>
      <c r="B23" s="208"/>
      <c r="C23" s="208"/>
      <c r="D23" s="209"/>
      <c r="E23" s="202"/>
    </row>
    <row r="24" spans="1:5" ht="58.5" customHeight="1" x14ac:dyDescent="0.2">
      <c r="A24" s="238" t="s">
        <v>178</v>
      </c>
      <c r="B24" s="238"/>
      <c r="C24" s="238"/>
      <c r="D24" s="239"/>
      <c r="E24" s="239"/>
    </row>
    <row r="25" spans="1:5" ht="39.75" customHeight="1" x14ac:dyDescent="0.2">
      <c r="A25" s="238" t="s">
        <v>129</v>
      </c>
      <c r="B25" s="238"/>
      <c r="C25" s="238"/>
      <c r="D25" s="239"/>
      <c r="E25" s="239"/>
    </row>
    <row r="26" spans="1:5" ht="54.75" customHeight="1" x14ac:dyDescent="0.2">
      <c r="A26" s="238" t="s">
        <v>106</v>
      </c>
      <c r="B26" s="238"/>
      <c r="C26" s="238"/>
      <c r="D26" s="239"/>
      <c r="E26" s="239"/>
    </row>
    <row r="27" spans="1:5" ht="49.5" customHeight="1" x14ac:dyDescent="0.2">
      <c r="A27" s="238" t="s">
        <v>107</v>
      </c>
      <c r="B27" s="238"/>
      <c r="C27" s="238"/>
      <c r="D27" s="239"/>
      <c r="E27" s="239"/>
    </row>
    <row r="28" spans="1:5" ht="63.75" customHeight="1" x14ac:dyDescent="0.2">
      <c r="A28" s="238" t="s">
        <v>176</v>
      </c>
      <c r="B28" s="238"/>
      <c r="C28" s="238"/>
      <c r="D28" s="239"/>
      <c r="E28" s="239"/>
    </row>
    <row r="29" spans="1:5" ht="44.25" customHeight="1" x14ac:dyDescent="0.2">
      <c r="A29" s="238" t="s">
        <v>130</v>
      </c>
      <c r="B29" s="238"/>
      <c r="C29" s="238"/>
      <c r="D29" s="239"/>
      <c r="E29" s="239"/>
    </row>
    <row r="30" spans="1:5" ht="44.25" customHeight="1" x14ac:dyDescent="0.2">
      <c r="A30" s="238" t="s">
        <v>131</v>
      </c>
      <c r="B30" s="238"/>
      <c r="C30" s="238"/>
      <c r="D30" s="239"/>
      <c r="E30" s="239"/>
    </row>
    <row r="31" spans="1:5" ht="40.5" customHeight="1" x14ac:dyDescent="0.2">
      <c r="A31" s="238" t="s">
        <v>132</v>
      </c>
      <c r="B31" s="238"/>
      <c r="C31" s="238"/>
      <c r="D31" s="239"/>
      <c r="E31" s="239"/>
    </row>
    <row r="32" spans="1:5" ht="33" customHeight="1" x14ac:dyDescent="0.2">
      <c r="A32" s="238" t="s">
        <v>133</v>
      </c>
      <c r="B32" s="238"/>
      <c r="C32" s="238"/>
      <c r="D32" s="239"/>
      <c r="E32" s="239"/>
    </row>
    <row r="33" spans="1:5" ht="15.75" x14ac:dyDescent="0.2">
      <c r="A33" s="208" t="s">
        <v>35</v>
      </c>
      <c r="B33" s="208"/>
      <c r="C33" s="208"/>
      <c r="D33" s="209"/>
      <c r="E33" s="202"/>
    </row>
    <row r="34" spans="1:5" ht="54" customHeight="1" x14ac:dyDescent="0.2">
      <c r="A34" s="238" t="s">
        <v>74</v>
      </c>
      <c r="B34" s="238"/>
      <c r="C34" s="238"/>
      <c r="D34" s="239"/>
      <c r="E34" s="239"/>
    </row>
    <row r="35" spans="1:5" ht="18.75" customHeight="1" x14ac:dyDescent="0.2">
      <c r="A35" s="238" t="s">
        <v>75</v>
      </c>
      <c r="B35" s="238"/>
      <c r="C35" s="238"/>
      <c r="D35" s="239"/>
      <c r="E35" s="239"/>
    </row>
    <row r="36" spans="1:5" ht="54" customHeight="1" x14ac:dyDescent="0.2">
      <c r="A36" s="238" t="s">
        <v>76</v>
      </c>
      <c r="B36" s="238"/>
      <c r="C36" s="238"/>
      <c r="D36" s="239"/>
      <c r="E36" s="239"/>
    </row>
    <row r="37" spans="1:5" ht="54" customHeight="1" x14ac:dyDescent="0.2">
      <c r="A37" s="238" t="s">
        <v>170</v>
      </c>
      <c r="B37" s="238"/>
      <c r="C37" s="238"/>
      <c r="D37" s="239"/>
      <c r="E37" s="239"/>
    </row>
    <row r="38" spans="1:5" ht="28.5" customHeight="1" x14ac:dyDescent="0.2">
      <c r="A38" s="238" t="s">
        <v>108</v>
      </c>
      <c r="B38" s="238"/>
      <c r="C38" s="238"/>
      <c r="D38" s="239"/>
      <c r="E38" s="239"/>
    </row>
    <row r="39" spans="1:5" ht="57" customHeight="1" x14ac:dyDescent="0.2">
      <c r="A39" s="238" t="s">
        <v>77</v>
      </c>
      <c r="B39" s="238"/>
      <c r="C39" s="238"/>
      <c r="D39" s="239"/>
      <c r="E39" s="239"/>
    </row>
    <row r="40" spans="1:5" ht="43.5" customHeight="1" x14ac:dyDescent="0.2">
      <c r="A40" s="238" t="s">
        <v>78</v>
      </c>
      <c r="B40" s="238"/>
      <c r="C40" s="238"/>
      <c r="D40" s="239"/>
      <c r="E40" s="239"/>
    </row>
    <row r="41" spans="1:5" ht="29.25" customHeight="1" x14ac:dyDescent="0.2">
      <c r="A41" s="238" t="s">
        <v>80</v>
      </c>
      <c r="B41" s="238"/>
      <c r="C41" s="238"/>
      <c r="D41" s="239"/>
      <c r="E41" s="239"/>
    </row>
    <row r="42" spans="1:5" ht="15.75" x14ac:dyDescent="0.2">
      <c r="A42" s="208" t="s">
        <v>33</v>
      </c>
      <c r="B42" s="208"/>
      <c r="C42" s="208"/>
      <c r="D42" s="209"/>
      <c r="E42" s="202"/>
    </row>
    <row r="43" spans="1:5" ht="15" customHeight="1" x14ac:dyDescent="0.2">
      <c r="A43" s="238" t="s">
        <v>138</v>
      </c>
      <c r="B43" s="238"/>
      <c r="C43" s="238"/>
      <c r="D43" s="239"/>
      <c r="E43" s="239"/>
    </row>
    <row r="44" spans="1:5" ht="45" customHeight="1" x14ac:dyDescent="0.2">
      <c r="A44" s="238" t="s">
        <v>100</v>
      </c>
      <c r="B44" s="238"/>
      <c r="C44" s="238"/>
      <c r="D44" s="239"/>
      <c r="E44" s="239"/>
    </row>
    <row r="45" spans="1:5" ht="42" customHeight="1" x14ac:dyDescent="0.2">
      <c r="A45" s="238" t="s">
        <v>185</v>
      </c>
      <c r="B45" s="238"/>
      <c r="C45" s="238"/>
      <c r="D45" s="239"/>
      <c r="E45" s="239"/>
    </row>
    <row r="46" spans="1:5" ht="57.75" customHeight="1" x14ac:dyDescent="0.2">
      <c r="A46" s="238" t="s">
        <v>179</v>
      </c>
      <c r="B46" s="238"/>
      <c r="C46" s="238"/>
      <c r="D46" s="239"/>
      <c r="E46" s="239"/>
    </row>
    <row r="47" spans="1:5" ht="63" customHeight="1" x14ac:dyDescent="0.2">
      <c r="A47" s="238" t="s">
        <v>137</v>
      </c>
      <c r="B47" s="238"/>
      <c r="C47" s="238"/>
      <c r="D47" s="239"/>
      <c r="E47" s="239"/>
    </row>
    <row r="48" spans="1:5" ht="41.25" customHeight="1" x14ac:dyDescent="0.2">
      <c r="A48" s="238" t="s">
        <v>136</v>
      </c>
      <c r="B48" s="238"/>
      <c r="C48" s="238"/>
      <c r="D48" s="239"/>
      <c r="E48" s="239"/>
    </row>
    <row r="49" spans="1:5" ht="52.5" customHeight="1" x14ac:dyDescent="0.2">
      <c r="A49" s="238" t="s">
        <v>135</v>
      </c>
      <c r="B49" s="238"/>
      <c r="C49" s="238"/>
      <c r="D49" s="239"/>
      <c r="E49" s="239"/>
    </row>
    <row r="50" spans="1:5" ht="44.25" customHeight="1" x14ac:dyDescent="0.2">
      <c r="A50" s="238" t="s">
        <v>134</v>
      </c>
      <c r="B50" s="238"/>
      <c r="C50" s="238"/>
      <c r="D50" s="239"/>
      <c r="E50" s="239"/>
    </row>
    <row r="51" spans="1:5" ht="28.5" customHeight="1" x14ac:dyDescent="0.2">
      <c r="A51" s="238" t="s">
        <v>171</v>
      </c>
      <c r="B51" s="238"/>
      <c r="C51" s="238"/>
      <c r="D51" s="239"/>
      <c r="E51" s="239"/>
    </row>
    <row r="52" spans="1:5" ht="15.75" x14ac:dyDescent="0.2">
      <c r="A52" s="208" t="s">
        <v>34</v>
      </c>
      <c r="B52" s="208"/>
      <c r="C52" s="208"/>
      <c r="D52" s="209"/>
      <c r="E52" s="202"/>
    </row>
    <row r="53" spans="1:5" ht="15" customHeight="1" x14ac:dyDescent="0.2">
      <c r="A53" s="238" t="s">
        <v>139</v>
      </c>
      <c r="B53" s="238"/>
      <c r="C53" s="238"/>
      <c r="D53" s="239"/>
      <c r="E53" s="239"/>
    </row>
    <row r="54" spans="1:5" ht="45" customHeight="1" x14ac:dyDescent="0.2">
      <c r="A54" s="238" t="s">
        <v>102</v>
      </c>
      <c r="B54" s="238"/>
      <c r="C54" s="238"/>
      <c r="D54" s="239"/>
      <c r="E54" s="239"/>
    </row>
    <row r="55" spans="1:5" ht="38.25" customHeight="1" x14ac:dyDescent="0.2">
      <c r="A55" s="238" t="s">
        <v>140</v>
      </c>
      <c r="B55" s="238"/>
      <c r="C55" s="238"/>
      <c r="D55" s="239"/>
      <c r="E55" s="239"/>
    </row>
    <row r="56" spans="1:5" ht="60" customHeight="1" x14ac:dyDescent="0.2">
      <c r="A56" s="238" t="s">
        <v>141</v>
      </c>
      <c r="B56" s="238"/>
      <c r="C56" s="238"/>
      <c r="D56" s="239"/>
      <c r="E56" s="239"/>
    </row>
    <row r="57" spans="1:5" ht="66" customHeight="1" x14ac:dyDescent="0.2">
      <c r="A57" s="238" t="s">
        <v>142</v>
      </c>
      <c r="B57" s="238"/>
      <c r="C57" s="238"/>
      <c r="D57" s="239"/>
      <c r="E57" s="239"/>
    </row>
    <row r="58" spans="1:5" ht="42" customHeight="1" x14ac:dyDescent="0.2">
      <c r="A58" s="238" t="s">
        <v>143</v>
      </c>
      <c r="B58" s="238"/>
      <c r="C58" s="238"/>
      <c r="D58" s="239"/>
      <c r="E58" s="239"/>
    </row>
    <row r="59" spans="1:5" ht="55.5" customHeight="1" x14ac:dyDescent="0.2">
      <c r="A59" s="238" t="s">
        <v>175</v>
      </c>
      <c r="B59" s="238"/>
      <c r="C59" s="238"/>
      <c r="D59" s="239"/>
      <c r="E59" s="239"/>
    </row>
    <row r="60" spans="1:5" ht="42" customHeight="1" x14ac:dyDescent="0.2">
      <c r="A60" s="238" t="s">
        <v>144</v>
      </c>
      <c r="B60" s="238"/>
      <c r="C60" s="238"/>
      <c r="D60" s="239"/>
      <c r="E60" s="239"/>
    </row>
    <row r="61" spans="1:5" ht="27.75" customHeight="1" x14ac:dyDescent="0.2">
      <c r="A61" s="238" t="s">
        <v>172</v>
      </c>
      <c r="B61" s="238"/>
      <c r="C61" s="238"/>
      <c r="D61" s="239"/>
      <c r="E61" s="239"/>
    </row>
    <row r="62" spans="1:5" ht="15.75" x14ac:dyDescent="0.2">
      <c r="A62" s="208" t="s">
        <v>6</v>
      </c>
      <c r="B62" s="208"/>
      <c r="C62" s="208"/>
      <c r="D62" s="209"/>
      <c r="E62" s="202"/>
    </row>
    <row r="63" spans="1:5" ht="57.75" customHeight="1" x14ac:dyDescent="0.2">
      <c r="A63" s="238" t="s">
        <v>180</v>
      </c>
      <c r="B63" s="238"/>
      <c r="C63" s="238"/>
      <c r="D63" s="239"/>
      <c r="E63" s="239"/>
    </row>
    <row r="64" spans="1:5" ht="24" customHeight="1" x14ac:dyDescent="0.2">
      <c r="A64" s="238" t="s">
        <v>109</v>
      </c>
      <c r="B64" s="238"/>
      <c r="C64" s="238"/>
      <c r="D64" s="239"/>
      <c r="E64" s="239"/>
    </row>
    <row r="65" spans="1:5" ht="57.75" customHeight="1" x14ac:dyDescent="0.2">
      <c r="A65" s="238" t="s">
        <v>110</v>
      </c>
      <c r="B65" s="238"/>
      <c r="C65" s="238"/>
      <c r="D65" s="239"/>
      <c r="E65" s="239"/>
    </row>
    <row r="66" spans="1:5" ht="39.75" customHeight="1" x14ac:dyDescent="0.2">
      <c r="A66" s="238" t="s">
        <v>212</v>
      </c>
      <c r="B66" s="238"/>
      <c r="C66" s="238"/>
      <c r="D66" s="239"/>
      <c r="E66" s="239"/>
    </row>
    <row r="67" spans="1:5" ht="63.75" customHeight="1" x14ac:dyDescent="0.2">
      <c r="A67" s="238" t="s">
        <v>213</v>
      </c>
      <c r="B67" s="238"/>
      <c r="C67" s="238"/>
      <c r="D67" s="239"/>
      <c r="E67" s="239"/>
    </row>
    <row r="68" spans="1:5" ht="30.75" customHeight="1" x14ac:dyDescent="0.2">
      <c r="A68" s="238" t="s">
        <v>145</v>
      </c>
      <c r="B68" s="238"/>
      <c r="C68" s="238"/>
      <c r="D68" s="239"/>
      <c r="E68" s="239"/>
    </row>
    <row r="69" spans="1:5" ht="45" customHeight="1" x14ac:dyDescent="0.2">
      <c r="A69" s="238" t="s">
        <v>146</v>
      </c>
      <c r="B69" s="238"/>
      <c r="C69" s="238"/>
      <c r="D69" s="239"/>
      <c r="E69" s="239"/>
    </row>
    <row r="70" spans="1:5" ht="27.75" customHeight="1" x14ac:dyDescent="0.2">
      <c r="A70" s="238" t="s">
        <v>147</v>
      </c>
      <c r="B70" s="238"/>
      <c r="C70" s="238"/>
      <c r="D70" s="239"/>
      <c r="E70" s="239"/>
    </row>
    <row r="71" spans="1:5" ht="41.25" customHeight="1" x14ac:dyDescent="0.2">
      <c r="A71" s="238" t="s">
        <v>173</v>
      </c>
      <c r="B71" s="238"/>
      <c r="C71" s="238"/>
      <c r="D71" s="239"/>
      <c r="E71" s="239"/>
    </row>
    <row r="72" spans="1:5" ht="15.75" x14ac:dyDescent="0.2">
      <c r="A72" s="208" t="s">
        <v>5</v>
      </c>
      <c r="B72" s="208"/>
      <c r="C72" s="208"/>
      <c r="D72" s="209"/>
      <c r="E72" s="202"/>
    </row>
    <row r="73" spans="1:5" ht="15" customHeight="1" x14ac:dyDescent="0.2">
      <c r="A73" s="238" t="s">
        <v>148</v>
      </c>
      <c r="B73" s="238"/>
      <c r="C73" s="238"/>
      <c r="D73" s="239"/>
      <c r="E73" s="239"/>
    </row>
    <row r="74" spans="1:5" ht="43.5" customHeight="1" x14ac:dyDescent="0.2">
      <c r="A74" s="238" t="s">
        <v>103</v>
      </c>
      <c r="B74" s="238"/>
      <c r="C74" s="238"/>
      <c r="D74" s="239"/>
      <c r="E74" s="239"/>
    </row>
    <row r="75" spans="1:5" ht="41.25" customHeight="1" x14ac:dyDescent="0.2">
      <c r="A75" s="238" t="s">
        <v>149</v>
      </c>
      <c r="B75" s="238"/>
      <c r="C75" s="238"/>
      <c r="D75" s="239"/>
      <c r="E75" s="239"/>
    </row>
    <row r="76" spans="1:5" ht="55.5" customHeight="1" x14ac:dyDescent="0.2">
      <c r="A76" s="238" t="s">
        <v>150</v>
      </c>
      <c r="B76" s="238"/>
      <c r="C76" s="238"/>
      <c r="D76" s="239"/>
      <c r="E76" s="239"/>
    </row>
    <row r="77" spans="1:5" ht="64.5" customHeight="1" x14ac:dyDescent="0.2">
      <c r="A77" s="238" t="s">
        <v>151</v>
      </c>
      <c r="B77" s="238"/>
      <c r="C77" s="238"/>
      <c r="D77" s="239"/>
      <c r="E77" s="239"/>
    </row>
    <row r="78" spans="1:5" ht="40.5" customHeight="1" x14ac:dyDescent="0.2">
      <c r="A78" s="238" t="s">
        <v>152</v>
      </c>
      <c r="B78" s="238"/>
      <c r="C78" s="238"/>
      <c r="D78" s="239"/>
      <c r="E78" s="239"/>
    </row>
    <row r="79" spans="1:5" ht="54.75" customHeight="1" x14ac:dyDescent="0.2">
      <c r="A79" s="238" t="s">
        <v>181</v>
      </c>
      <c r="B79" s="238"/>
      <c r="C79" s="238"/>
      <c r="D79" s="239"/>
      <c r="E79" s="239"/>
    </row>
    <row r="80" spans="1:5" ht="39" customHeight="1" x14ac:dyDescent="0.2">
      <c r="A80" s="238" t="s">
        <v>153</v>
      </c>
      <c r="B80" s="238"/>
      <c r="C80" s="238"/>
      <c r="D80" s="239"/>
      <c r="E80" s="239"/>
    </row>
    <row r="81" spans="1:5" ht="27" customHeight="1" x14ac:dyDescent="0.2">
      <c r="A81" s="238" t="s">
        <v>171</v>
      </c>
      <c r="B81" s="238"/>
      <c r="C81" s="238"/>
      <c r="D81" s="239"/>
      <c r="E81" s="239"/>
    </row>
    <row r="82" spans="1:5" ht="15.75" x14ac:dyDescent="0.2">
      <c r="A82" s="208" t="s">
        <v>41</v>
      </c>
      <c r="B82" s="208"/>
      <c r="C82" s="208"/>
      <c r="D82" s="209"/>
      <c r="E82" s="202"/>
    </row>
    <row r="83" spans="1:5" ht="15" customHeight="1" x14ac:dyDescent="0.2">
      <c r="A83" s="238" t="s">
        <v>154</v>
      </c>
      <c r="B83" s="238"/>
      <c r="C83" s="238"/>
      <c r="D83" s="239"/>
      <c r="E83" s="239"/>
    </row>
    <row r="84" spans="1:5" ht="43.5" customHeight="1" x14ac:dyDescent="0.2">
      <c r="A84" s="238" t="s">
        <v>103</v>
      </c>
      <c r="B84" s="238"/>
      <c r="C84" s="238"/>
      <c r="D84" s="239"/>
      <c r="E84" s="239"/>
    </row>
    <row r="85" spans="1:5" ht="42" customHeight="1" x14ac:dyDescent="0.2">
      <c r="A85" s="238" t="s">
        <v>149</v>
      </c>
      <c r="B85" s="238"/>
      <c r="C85" s="238"/>
      <c r="D85" s="239"/>
      <c r="E85" s="239"/>
    </row>
    <row r="86" spans="1:5" ht="61.5" customHeight="1" x14ac:dyDescent="0.2">
      <c r="A86" s="238" t="s">
        <v>155</v>
      </c>
      <c r="B86" s="238"/>
      <c r="C86" s="238"/>
      <c r="D86" s="239"/>
      <c r="E86" s="239"/>
    </row>
    <row r="87" spans="1:5" ht="84.75" customHeight="1" x14ac:dyDescent="0.2">
      <c r="A87" s="238" t="s">
        <v>156</v>
      </c>
      <c r="B87" s="238"/>
      <c r="C87" s="238"/>
      <c r="D87" s="239"/>
      <c r="E87" s="239"/>
    </row>
    <row r="88" spans="1:5" ht="37.5" customHeight="1" x14ac:dyDescent="0.2">
      <c r="A88" s="238" t="s">
        <v>157</v>
      </c>
      <c r="B88" s="238"/>
      <c r="C88" s="238"/>
      <c r="D88" s="239"/>
      <c r="E88" s="239"/>
    </row>
    <row r="89" spans="1:5" ht="59.25" customHeight="1" x14ac:dyDescent="0.2">
      <c r="A89" s="238" t="s">
        <v>210</v>
      </c>
      <c r="B89" s="238"/>
      <c r="C89" s="238"/>
      <c r="D89" s="239"/>
      <c r="E89" s="239"/>
    </row>
    <row r="90" spans="1:5" ht="36" customHeight="1" x14ac:dyDescent="0.2">
      <c r="A90" s="238" t="s">
        <v>211</v>
      </c>
      <c r="B90" s="238"/>
      <c r="C90" s="238"/>
      <c r="D90" s="239"/>
      <c r="E90" s="239"/>
    </row>
    <row r="91" spans="1:5" ht="27.75" customHeight="1" x14ac:dyDescent="0.2">
      <c r="A91" s="238" t="s">
        <v>172</v>
      </c>
      <c r="B91" s="238"/>
      <c r="C91" s="238"/>
      <c r="D91" s="239"/>
      <c r="E91" s="239"/>
    </row>
    <row r="92" spans="1:5" ht="14.25" customHeight="1" x14ac:dyDescent="0.2">
      <c r="A92" s="208" t="s">
        <v>7</v>
      </c>
      <c r="B92" s="208"/>
      <c r="C92" s="208"/>
      <c r="D92" s="209"/>
      <c r="E92" s="202"/>
    </row>
    <row r="93" spans="1:5" ht="54.75" customHeight="1" x14ac:dyDescent="0.2">
      <c r="A93" s="238" t="s">
        <v>182</v>
      </c>
      <c r="B93" s="238"/>
      <c r="C93" s="238"/>
      <c r="D93" s="239"/>
      <c r="E93" s="239"/>
    </row>
    <row r="94" spans="1:5" ht="27.75" customHeight="1" x14ac:dyDescent="0.2">
      <c r="A94" s="238" t="s">
        <v>183</v>
      </c>
      <c r="B94" s="238"/>
      <c r="C94" s="238"/>
      <c r="D94" s="239"/>
      <c r="E94" s="239"/>
    </row>
    <row r="95" spans="1:5" ht="46.5" customHeight="1" x14ac:dyDescent="0.2">
      <c r="A95" s="238" t="s">
        <v>112</v>
      </c>
      <c r="B95" s="238"/>
      <c r="C95" s="238"/>
      <c r="D95" s="239"/>
      <c r="E95" s="239"/>
    </row>
    <row r="96" spans="1:5" ht="67.5" customHeight="1" x14ac:dyDescent="0.2">
      <c r="A96" s="238" t="s">
        <v>184</v>
      </c>
      <c r="B96" s="238"/>
      <c r="C96" s="238"/>
      <c r="D96" s="239"/>
      <c r="E96" s="239"/>
    </row>
    <row r="97" spans="1:5" ht="45.75" customHeight="1" x14ac:dyDescent="0.2">
      <c r="A97" s="238" t="s">
        <v>158</v>
      </c>
      <c r="B97" s="238"/>
      <c r="C97" s="238"/>
      <c r="D97" s="239"/>
      <c r="E97" s="239"/>
    </row>
    <row r="98" spans="1:5" ht="27" customHeight="1" x14ac:dyDescent="0.2">
      <c r="A98" s="238" t="s">
        <v>159</v>
      </c>
      <c r="B98" s="238"/>
      <c r="C98" s="238"/>
      <c r="D98" s="239"/>
      <c r="E98" s="239"/>
    </row>
    <row r="99" spans="1:5" ht="40.5" customHeight="1" x14ac:dyDescent="0.2">
      <c r="A99" s="238" t="s">
        <v>174</v>
      </c>
      <c r="B99" s="238"/>
      <c r="C99" s="238"/>
      <c r="D99" s="239"/>
      <c r="E99" s="239"/>
    </row>
    <row r="100" spans="1:5" ht="15.75" x14ac:dyDescent="0.2">
      <c r="A100" s="208" t="s">
        <v>8</v>
      </c>
      <c r="B100" s="208"/>
      <c r="C100" s="208"/>
      <c r="D100" s="209"/>
      <c r="E100" s="202"/>
    </row>
    <row r="101" spans="1:5" ht="15" customHeight="1" x14ac:dyDescent="0.2">
      <c r="A101" s="238" t="s">
        <v>160</v>
      </c>
      <c r="B101" s="238"/>
      <c r="C101" s="238"/>
      <c r="D101" s="239"/>
      <c r="E101" s="239"/>
    </row>
    <row r="102" spans="1:5" ht="45" customHeight="1" x14ac:dyDescent="0.2">
      <c r="A102" s="238" t="s">
        <v>104</v>
      </c>
      <c r="B102" s="238"/>
      <c r="C102" s="238"/>
      <c r="D102" s="239"/>
      <c r="E102" s="239"/>
    </row>
    <row r="103" spans="1:5" ht="43.5" customHeight="1" x14ac:dyDescent="0.2">
      <c r="A103" s="238" t="s">
        <v>161</v>
      </c>
      <c r="B103" s="238"/>
      <c r="C103" s="238"/>
      <c r="D103" s="239"/>
      <c r="E103" s="239"/>
    </row>
    <row r="104" spans="1:5" ht="54.75" customHeight="1" x14ac:dyDescent="0.2">
      <c r="A104" s="238" t="s">
        <v>162</v>
      </c>
      <c r="B104" s="238"/>
      <c r="C104" s="238"/>
      <c r="D104" s="239"/>
      <c r="E104" s="239"/>
    </row>
    <row r="105" spans="1:5" ht="27.75" customHeight="1" x14ac:dyDescent="0.2">
      <c r="A105" s="238" t="s">
        <v>163</v>
      </c>
      <c r="B105" s="238"/>
      <c r="C105" s="238"/>
      <c r="D105" s="239"/>
      <c r="E105" s="239"/>
    </row>
    <row r="106" spans="1:5" ht="32.25" customHeight="1" x14ac:dyDescent="0.2">
      <c r="A106" s="238" t="s">
        <v>164</v>
      </c>
      <c r="B106" s="238"/>
      <c r="C106" s="238"/>
      <c r="D106" s="239"/>
      <c r="E106" s="239"/>
    </row>
    <row r="107" spans="1:5" ht="43.5" customHeight="1" x14ac:dyDescent="0.2">
      <c r="A107" s="238" t="s">
        <v>111</v>
      </c>
      <c r="B107" s="238"/>
      <c r="C107" s="238"/>
      <c r="D107" s="239"/>
      <c r="E107" s="239"/>
    </row>
    <row r="108" spans="1:5" ht="30.75" customHeight="1" x14ac:dyDescent="0.2">
      <c r="A108" s="238" t="s">
        <v>101</v>
      </c>
      <c r="B108" s="238"/>
      <c r="C108" s="238"/>
      <c r="D108" s="239"/>
      <c r="E108" s="239"/>
    </row>
    <row r="109" spans="1:5" ht="15.75" x14ac:dyDescent="0.2">
      <c r="A109" s="208" t="s">
        <v>9</v>
      </c>
      <c r="B109" s="208"/>
      <c r="C109" s="208"/>
      <c r="D109" s="209"/>
      <c r="E109" s="202"/>
    </row>
    <row r="110" spans="1:5" ht="15" customHeight="1" x14ac:dyDescent="0.2">
      <c r="A110" s="238" t="s">
        <v>165</v>
      </c>
      <c r="B110" s="238"/>
      <c r="C110" s="238"/>
      <c r="D110" s="239"/>
      <c r="E110" s="239"/>
    </row>
    <row r="111" spans="1:5" ht="42" customHeight="1" x14ac:dyDescent="0.2">
      <c r="A111" s="238" t="s">
        <v>104</v>
      </c>
      <c r="B111" s="238"/>
      <c r="C111" s="238"/>
      <c r="D111" s="239"/>
      <c r="E111" s="239"/>
    </row>
    <row r="112" spans="1:5" ht="42" customHeight="1" x14ac:dyDescent="0.2">
      <c r="A112" s="238" t="s">
        <v>161</v>
      </c>
      <c r="B112" s="238"/>
      <c r="C112" s="238"/>
      <c r="D112" s="239"/>
      <c r="E112" s="239"/>
    </row>
    <row r="113" spans="1:6" ht="55.5" customHeight="1" x14ac:dyDescent="0.2">
      <c r="A113" s="238" t="s">
        <v>166</v>
      </c>
      <c r="B113" s="238"/>
      <c r="C113" s="238"/>
      <c r="D113" s="239"/>
      <c r="E113" s="239"/>
    </row>
    <row r="114" spans="1:6" ht="25.5" customHeight="1" x14ac:dyDescent="0.2">
      <c r="A114" s="238" t="s">
        <v>167</v>
      </c>
      <c r="B114" s="238"/>
      <c r="C114" s="238"/>
      <c r="D114" s="239"/>
      <c r="E114" s="239"/>
    </row>
    <row r="115" spans="1:6" ht="30.75" customHeight="1" x14ac:dyDescent="0.2">
      <c r="A115" s="238" t="s">
        <v>164</v>
      </c>
      <c r="B115" s="238"/>
      <c r="C115" s="238"/>
      <c r="D115" s="239"/>
      <c r="E115" s="239"/>
    </row>
    <row r="116" spans="1:6" ht="40.5" customHeight="1" x14ac:dyDescent="0.2">
      <c r="A116" s="238" t="s">
        <v>168</v>
      </c>
      <c r="B116" s="238"/>
      <c r="C116" s="238"/>
      <c r="D116" s="239"/>
      <c r="E116" s="239"/>
    </row>
    <row r="117" spans="1:6" ht="32.25" customHeight="1" x14ac:dyDescent="0.2">
      <c r="A117" s="238" t="s">
        <v>169</v>
      </c>
      <c r="B117" s="238"/>
      <c r="C117" s="238"/>
      <c r="D117" s="239"/>
      <c r="E117" s="239"/>
    </row>
    <row r="118" spans="1:6" x14ac:dyDescent="0.2">
      <c r="A118" s="210"/>
      <c r="B118" s="210"/>
      <c r="C118" s="210"/>
      <c r="D118" s="211"/>
    </row>
    <row r="119" spans="1:6" s="214" customFormat="1" ht="12.75" x14ac:dyDescent="0.2">
      <c r="A119" s="212" t="s">
        <v>309</v>
      </c>
      <c r="B119" s="212"/>
      <c r="C119" s="212"/>
      <c r="D119" s="213"/>
      <c r="F119" s="215"/>
    </row>
    <row r="120" spans="1:6" s="214" customFormat="1" ht="12.75" x14ac:dyDescent="0.2">
      <c r="A120" s="213"/>
      <c r="B120" s="213"/>
      <c r="C120" s="213"/>
      <c r="D120" s="213"/>
      <c r="F120" s="215"/>
    </row>
    <row r="121" spans="1:6" s="214" customFormat="1" ht="12.75" x14ac:dyDescent="0.2">
      <c r="B121" s="216" t="s">
        <v>310</v>
      </c>
      <c r="C121" s="217" t="s">
        <v>311</v>
      </c>
      <c r="F121" s="215"/>
    </row>
    <row r="122" spans="1:6" s="214" customFormat="1" ht="12.75" x14ac:dyDescent="0.2">
      <c r="B122" s="216" t="s">
        <v>312</v>
      </c>
      <c r="C122" s="217" t="s">
        <v>313</v>
      </c>
      <c r="F122" s="215"/>
    </row>
    <row r="123" spans="1:6" s="214" customFormat="1" ht="12.75" x14ac:dyDescent="0.2">
      <c r="B123" s="218" t="s">
        <v>2</v>
      </c>
      <c r="C123" s="217" t="s">
        <v>314</v>
      </c>
      <c r="F123" s="215"/>
    </row>
    <row r="124" spans="1:6" s="214" customFormat="1" ht="12.75" x14ac:dyDescent="0.2">
      <c r="B124" s="219" t="s">
        <v>315</v>
      </c>
      <c r="C124" s="217" t="s">
        <v>316</v>
      </c>
      <c r="F124" s="215"/>
    </row>
    <row r="125" spans="1:6" s="214" customFormat="1" ht="12.75" x14ac:dyDescent="0.2">
      <c r="B125" s="216" t="s">
        <v>317</v>
      </c>
      <c r="C125" s="217" t="s">
        <v>318</v>
      </c>
      <c r="F125" s="215"/>
    </row>
    <row r="126" spans="1:6" s="214" customFormat="1" ht="12.75" x14ac:dyDescent="0.2">
      <c r="B126" s="216" t="s">
        <v>319</v>
      </c>
      <c r="C126" s="217" t="s">
        <v>320</v>
      </c>
      <c r="F126" s="215"/>
    </row>
    <row r="127" spans="1:6" s="214" customFormat="1" ht="12.75" x14ac:dyDescent="0.2">
      <c r="B127" s="216" t="s">
        <v>321</v>
      </c>
      <c r="C127" s="217" t="s">
        <v>322</v>
      </c>
      <c r="F127" s="215"/>
    </row>
    <row r="128" spans="1:6" s="214" customFormat="1" ht="12.75" x14ac:dyDescent="0.2">
      <c r="B128" s="220" t="s">
        <v>323</v>
      </c>
      <c r="C128" s="217" t="s">
        <v>324</v>
      </c>
      <c r="F128" s="215"/>
    </row>
    <row r="129" spans="6:6" s="214" customFormat="1" ht="12.75" x14ac:dyDescent="0.2">
      <c r="F129" s="215"/>
    </row>
    <row r="130" spans="6:6" s="214" customFormat="1" ht="12.75" x14ac:dyDescent="0.2">
      <c r="F130" s="215"/>
    </row>
  </sheetData>
  <mergeCells count="96">
    <mergeCell ref="A117:E117"/>
    <mergeCell ref="A105:E105"/>
    <mergeCell ref="A106:E106"/>
    <mergeCell ref="A107:E107"/>
    <mergeCell ref="A108:E108"/>
    <mergeCell ref="A110:E110"/>
    <mergeCell ref="A111:E111"/>
    <mergeCell ref="A112:E112"/>
    <mergeCell ref="A113:E113"/>
    <mergeCell ref="A114:E114"/>
    <mergeCell ref="A115:E115"/>
    <mergeCell ref="A116:E116"/>
    <mergeCell ref="A104:E104"/>
    <mergeCell ref="A91:E91"/>
    <mergeCell ref="A93:E93"/>
    <mergeCell ref="A94:E94"/>
    <mergeCell ref="A95:E95"/>
    <mergeCell ref="A96:E96"/>
    <mergeCell ref="A97:E97"/>
    <mergeCell ref="A98:E98"/>
    <mergeCell ref="A99:E99"/>
    <mergeCell ref="A101:E101"/>
    <mergeCell ref="A102:E102"/>
    <mergeCell ref="A103:E103"/>
    <mergeCell ref="A90:E90"/>
    <mergeCell ref="A78:E78"/>
    <mergeCell ref="A79:E79"/>
    <mergeCell ref="A80:E80"/>
    <mergeCell ref="A81:E81"/>
    <mergeCell ref="A83:E83"/>
    <mergeCell ref="A84:E84"/>
    <mergeCell ref="A85:E85"/>
    <mergeCell ref="A86:E86"/>
    <mergeCell ref="A87:E87"/>
    <mergeCell ref="A88:E88"/>
    <mergeCell ref="A89:E89"/>
    <mergeCell ref="A77:E77"/>
    <mergeCell ref="A65:E65"/>
    <mergeCell ref="A66:E66"/>
    <mergeCell ref="A67:E67"/>
    <mergeCell ref="A68:E68"/>
    <mergeCell ref="A69:E69"/>
    <mergeCell ref="A70:E70"/>
    <mergeCell ref="A71:E71"/>
    <mergeCell ref="A73:E73"/>
    <mergeCell ref="A74:E74"/>
    <mergeCell ref="A75:E75"/>
    <mergeCell ref="A76:E76"/>
    <mergeCell ref="A64:E64"/>
    <mergeCell ref="A51:E51"/>
    <mergeCell ref="A53:E53"/>
    <mergeCell ref="A54:E54"/>
    <mergeCell ref="A55:E55"/>
    <mergeCell ref="A56:E56"/>
    <mergeCell ref="A57:E57"/>
    <mergeCell ref="A58:E58"/>
    <mergeCell ref="A59:E59"/>
    <mergeCell ref="A60:E60"/>
    <mergeCell ref="A61:E61"/>
    <mergeCell ref="A63:E63"/>
    <mergeCell ref="A50:E50"/>
    <mergeCell ref="A38:E38"/>
    <mergeCell ref="A39:E39"/>
    <mergeCell ref="A40:E40"/>
    <mergeCell ref="A41:E41"/>
    <mergeCell ref="A43:E43"/>
    <mergeCell ref="A44:E44"/>
    <mergeCell ref="A45:E45"/>
    <mergeCell ref="A46:E46"/>
    <mergeCell ref="A47:E47"/>
    <mergeCell ref="A48:E48"/>
    <mergeCell ref="A49:E49"/>
    <mergeCell ref="A37:E37"/>
    <mergeCell ref="A25:E25"/>
    <mergeCell ref="A26:E26"/>
    <mergeCell ref="A27:E27"/>
    <mergeCell ref="A28:E28"/>
    <mergeCell ref="A29:E29"/>
    <mergeCell ref="A30:E30"/>
    <mergeCell ref="A31:E31"/>
    <mergeCell ref="A32:E32"/>
    <mergeCell ref="A34:E34"/>
    <mergeCell ref="A35:E35"/>
    <mergeCell ref="A36:E36"/>
    <mergeCell ref="A24:E24"/>
    <mergeCell ref="A1:E1"/>
    <mergeCell ref="A2:E2"/>
    <mergeCell ref="A3:E3"/>
    <mergeCell ref="A4:E4"/>
    <mergeCell ref="A5:E5"/>
    <mergeCell ref="A6:E6"/>
    <mergeCell ref="A7:E7"/>
    <mergeCell ref="A8:E8"/>
    <mergeCell ref="A9:E9"/>
    <mergeCell ref="A10:E10"/>
    <mergeCell ref="A11:E11"/>
  </mergeCells>
  <hyperlinks>
    <hyperlink ref="A36" r:id="rId1" display="http://www.otif.org/" xr:uid="{BEF07337-582F-43C2-B31D-27D39EA7DFFD}"/>
    <hyperlink ref="A37" r:id="rId2" display="https://www.msb.se/sv/Forebyggande/Transport-av-farligt-gods/Olycksrapportering/" xr:uid="{3A2FD4B8-501C-44BD-B157-E19DA7F3BCA6}"/>
    <hyperlink ref="A41" location="_ftn1" display="_ftn1" xr:uid="{CFAC41D5-AB31-4779-8DE6-77F5708D39F5}"/>
  </hyperlinks>
  <pageMargins left="0.39370078740157483" right="0.39370078740157483" top="0.59055118110236227" bottom="0.74803149606299213" header="0.31496062992125984" footer="0.31496062992125984"/>
  <pageSetup paperSize="9" scale="83" orientation="portrait" r:id="rId3"/>
  <rowBreaks count="5" manualBreakCount="5">
    <brk id="22" max="16383" man="1"/>
    <brk id="41" max="16383" man="1"/>
    <brk id="61" max="16383" man="1"/>
    <brk id="81" max="16383" man="1"/>
    <brk id="9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59"/>
  <sheetViews>
    <sheetView showGridLines="0" zoomScaleNormal="100" zoomScaleSheetLayoutView="100" workbookViewId="0">
      <pane xSplit="2" ySplit="4" topLeftCell="C5" activePane="bottomRight" state="frozen"/>
      <selection pane="topRight" activeCell="F1" sqref="F1"/>
      <selection pane="bottomLeft" activeCell="A5" sqref="A5"/>
      <selection pane="bottomRight"/>
    </sheetView>
  </sheetViews>
  <sheetFormatPr defaultColWidth="9.140625" defaultRowHeight="12.75" outlineLevelCol="1" x14ac:dyDescent="0.2"/>
  <cols>
    <col min="1" max="1" width="41.7109375" style="12" customWidth="1"/>
    <col min="2" max="3" width="6.7109375" style="12" customWidth="1"/>
    <col min="4" max="14" width="4.7109375" style="12" hidden="1" customWidth="1" outlineLevel="1"/>
    <col min="15" max="15" width="4.7109375" style="12" customWidth="1" collapsed="1"/>
    <col min="16" max="20" width="4.7109375" style="12" customWidth="1"/>
    <col min="21" max="21" width="1.5703125" style="66" customWidth="1"/>
    <col min="22" max="22" width="4.7109375" style="12" customWidth="1"/>
    <col min="23" max="16384" width="9.140625" style="12"/>
  </cols>
  <sheetData>
    <row r="1" spans="1:24" s="66" customFormat="1" ht="14.25" customHeight="1" x14ac:dyDescent="0.2">
      <c r="A1" s="61" t="s">
        <v>325</v>
      </c>
      <c r="K1" s="184"/>
    </row>
    <row r="2" spans="1:24" s="66" customFormat="1" ht="14.25" customHeight="1" x14ac:dyDescent="0.2">
      <c r="A2" s="194" t="s">
        <v>326</v>
      </c>
    </row>
    <row r="3" spans="1:24" s="66" customFormat="1" ht="24" customHeight="1" x14ac:dyDescent="0.2">
      <c r="A3" s="143"/>
      <c r="B3" s="185" t="s">
        <v>327</v>
      </c>
      <c r="C3" s="185" t="s">
        <v>328</v>
      </c>
      <c r="D3" s="143">
        <v>2000</v>
      </c>
      <c r="E3" s="143">
        <v>2001</v>
      </c>
      <c r="F3" s="143">
        <v>2002</v>
      </c>
      <c r="G3" s="143">
        <v>2003</v>
      </c>
      <c r="H3" s="143">
        <v>2004</v>
      </c>
      <c r="I3" s="143">
        <v>2005</v>
      </c>
      <c r="J3" s="143">
        <v>2006</v>
      </c>
      <c r="K3" s="143">
        <v>2007</v>
      </c>
      <c r="L3" s="143">
        <v>2008</v>
      </c>
      <c r="M3" s="143">
        <v>2009</v>
      </c>
      <c r="N3" s="143">
        <v>2010</v>
      </c>
      <c r="O3" s="143">
        <v>2011</v>
      </c>
      <c r="P3" s="143">
        <v>2012</v>
      </c>
      <c r="Q3" s="143">
        <v>2013</v>
      </c>
      <c r="R3" s="143">
        <v>2014</v>
      </c>
      <c r="S3" s="143">
        <v>2015</v>
      </c>
      <c r="T3" s="143">
        <v>2016</v>
      </c>
      <c r="U3" s="143"/>
      <c r="V3" s="143">
        <v>2017</v>
      </c>
    </row>
    <row r="4" spans="1:24" s="66" customFormat="1" ht="18" customHeight="1" x14ac:dyDescent="0.2">
      <c r="A4" s="186" t="s">
        <v>283</v>
      </c>
      <c r="B4" s="28"/>
      <c r="C4" s="28"/>
      <c r="D4" s="187"/>
      <c r="E4" s="187"/>
      <c r="F4" s="187"/>
      <c r="G4" s="187"/>
      <c r="H4" s="187"/>
      <c r="I4" s="187"/>
      <c r="J4" s="187"/>
      <c r="K4" s="187"/>
      <c r="L4" s="187"/>
      <c r="M4" s="187"/>
      <c r="N4" s="187"/>
      <c r="O4" s="187"/>
      <c r="P4" s="187"/>
      <c r="Q4" s="187"/>
      <c r="R4" s="187"/>
      <c r="S4" s="112"/>
      <c r="T4" s="112"/>
      <c r="U4" s="112"/>
      <c r="V4" s="112"/>
      <c r="X4" s="136"/>
    </row>
    <row r="5" spans="1:24" s="66" customFormat="1" x14ac:dyDescent="0.2">
      <c r="A5" s="103" t="s">
        <v>234</v>
      </c>
      <c r="B5" s="136">
        <f>IF(SUM(L5,M5,N5,O5,P5)&gt;0,SUM(L5,M5,N5,O5,P5),"–")</f>
        <v>119</v>
      </c>
      <c r="C5" s="136">
        <f>IF(SUM(Q5,R5,S5,T5,V5)&gt;0,SUM(Q5,R5,S5,T5,V5),"–")</f>
        <v>87</v>
      </c>
      <c r="D5" s="123">
        <f>'3 Järnväg'!F23</f>
        <v>19</v>
      </c>
      <c r="E5" s="123">
        <f>'3 Järnväg'!G23</f>
        <v>15</v>
      </c>
      <c r="F5" s="123">
        <f>'3 Järnväg'!H23</f>
        <v>18</v>
      </c>
      <c r="G5" s="123">
        <f>'3 Järnväg'!I23</f>
        <v>20</v>
      </c>
      <c r="H5" s="123">
        <f>'3 Järnväg'!J23</f>
        <v>26</v>
      </c>
      <c r="I5" s="123">
        <f>'3 Järnväg'!K23</f>
        <v>21</v>
      </c>
      <c r="J5" s="123">
        <f>'3 Järnväg'!L23</f>
        <v>19</v>
      </c>
      <c r="K5" s="123">
        <f>'3 Järnväg'!M23</f>
        <v>25</v>
      </c>
      <c r="L5" s="123">
        <f>'3 Järnväg'!N23</f>
        <v>15</v>
      </c>
      <c r="M5" s="123">
        <f>'3 Järnväg'!O23</f>
        <v>19</v>
      </c>
      <c r="N5" s="123">
        <f>'3 Järnväg'!P23</f>
        <v>45</v>
      </c>
      <c r="O5" s="123">
        <f>'3 Järnväg'!Q23</f>
        <v>25</v>
      </c>
      <c r="P5" s="123">
        <f>'3 Järnväg'!R23</f>
        <v>15</v>
      </c>
      <c r="Q5" s="123">
        <f>'3 Järnväg'!S23</f>
        <v>18</v>
      </c>
      <c r="R5" s="123">
        <f>'3 Järnväg'!T23</f>
        <v>25</v>
      </c>
      <c r="S5" s="106">
        <f>'3 Järnväg'!U23</f>
        <v>16</v>
      </c>
      <c r="T5" s="106">
        <f>'3 Järnväg'!V23</f>
        <v>13</v>
      </c>
      <c r="U5" s="106"/>
      <c r="V5" s="106">
        <f>'3 Järnväg'!X23</f>
        <v>15</v>
      </c>
    </row>
    <row r="6" spans="1:24" s="66" customFormat="1" ht="14.1" customHeight="1" x14ac:dyDescent="0.2">
      <c r="A6" s="103" t="s">
        <v>235</v>
      </c>
      <c r="B6" s="136">
        <f>IF(SUM(L6,M6,N6,O6,P6)&gt;0,SUM(L6,M6,N6,O6,P6),"–")</f>
        <v>10</v>
      </c>
      <c r="C6" s="136">
        <f>IF(SUM(Q6,R6,S6,T6,V6)&gt;0,SUM(Q6,R6,S6,T6,V6),"–")</f>
        <v>3</v>
      </c>
      <c r="D6" s="123">
        <f>'6 Spårväg'!F23</f>
        <v>3</v>
      </c>
      <c r="E6" s="123">
        <f>'6 Spårväg'!G23</f>
        <v>1</v>
      </c>
      <c r="F6" s="123" t="str">
        <f>'6 Spårväg'!H23</f>
        <v>–</v>
      </c>
      <c r="G6" s="123">
        <f>'6 Spårväg'!I23</f>
        <v>2</v>
      </c>
      <c r="H6" s="123">
        <f>'6 Spårväg'!J23</f>
        <v>1</v>
      </c>
      <c r="I6" s="123">
        <f>'6 Spårväg'!K23</f>
        <v>4</v>
      </c>
      <c r="J6" s="123">
        <f>'6 Spårväg'!L23</f>
        <v>2</v>
      </c>
      <c r="K6" s="123">
        <f>'6 Spårväg'!M23</f>
        <v>2</v>
      </c>
      <c r="L6" s="123">
        <f>'6 Spårväg'!N23</f>
        <v>1</v>
      </c>
      <c r="M6" s="123">
        <f>'6 Spårväg'!O23</f>
        <v>2</v>
      </c>
      <c r="N6" s="123">
        <f>'6 Spårväg'!P23</f>
        <v>3</v>
      </c>
      <c r="O6" s="123" t="str">
        <f>'6 Spårväg'!Q23</f>
        <v>–</v>
      </c>
      <c r="P6" s="123">
        <f>'6 Spårväg'!R23</f>
        <v>4</v>
      </c>
      <c r="Q6" s="123" t="str">
        <f>'6 Spårväg'!S23</f>
        <v>–</v>
      </c>
      <c r="R6" s="123">
        <f>'6 Spårväg'!T23</f>
        <v>1</v>
      </c>
      <c r="S6" s="123" t="str">
        <f>'6 Spårväg'!U23</f>
        <v>–</v>
      </c>
      <c r="T6" s="123">
        <f>'6 Spårväg'!V23</f>
        <v>1</v>
      </c>
      <c r="U6" s="123"/>
      <c r="V6" s="123">
        <f>'6 Spårväg'!X23</f>
        <v>1</v>
      </c>
    </row>
    <row r="7" spans="1:24" s="66" customFormat="1" ht="14.1" customHeight="1" x14ac:dyDescent="0.2">
      <c r="A7" s="103" t="s">
        <v>236</v>
      </c>
      <c r="B7" s="136">
        <f>IF(SUM(L7,M7,N7,O7,P7)&gt;0,SUM(L7,M7,N7,O7,P7),"–")</f>
        <v>18</v>
      </c>
      <c r="C7" s="136">
        <f>IF(SUM(Q7,R7,S7,T7,V7)&gt;0,SUM(Q7,R7,S7,T7,V7),"–")</f>
        <v>8</v>
      </c>
      <c r="D7" s="123">
        <f>'9 Tunnelbana'!F20</f>
        <v>4</v>
      </c>
      <c r="E7" s="123" t="str">
        <f>'9 Tunnelbana'!G20</f>
        <v>–</v>
      </c>
      <c r="F7" s="123">
        <f>'9 Tunnelbana'!H20</f>
        <v>3</v>
      </c>
      <c r="G7" s="123">
        <f>'9 Tunnelbana'!I20</f>
        <v>5</v>
      </c>
      <c r="H7" s="123">
        <f>'9 Tunnelbana'!J20</f>
        <v>2</v>
      </c>
      <c r="I7" s="123">
        <f>'9 Tunnelbana'!K20</f>
        <v>1</v>
      </c>
      <c r="J7" s="123">
        <f>'9 Tunnelbana'!L20</f>
        <v>1</v>
      </c>
      <c r="K7" s="123" t="str">
        <f>'9 Tunnelbana'!M20</f>
        <v>–</v>
      </c>
      <c r="L7" s="123">
        <f>'9 Tunnelbana'!N20</f>
        <v>5</v>
      </c>
      <c r="M7" s="123">
        <f>'9 Tunnelbana'!O20</f>
        <v>1</v>
      </c>
      <c r="N7" s="123">
        <f>'9 Tunnelbana'!P20</f>
        <v>4</v>
      </c>
      <c r="O7" s="123">
        <f>'9 Tunnelbana'!Q20</f>
        <v>5</v>
      </c>
      <c r="P7" s="123">
        <f>'9 Tunnelbana'!R20</f>
        <v>3</v>
      </c>
      <c r="Q7" s="123">
        <f>'9 Tunnelbana'!S20</f>
        <v>1</v>
      </c>
      <c r="R7" s="123">
        <f>'9 Tunnelbana'!T20</f>
        <v>1</v>
      </c>
      <c r="S7" s="123">
        <f>'9 Tunnelbana'!U20</f>
        <v>4</v>
      </c>
      <c r="T7" s="123" t="str">
        <f>'9 Tunnelbana'!V20</f>
        <v>–</v>
      </c>
      <c r="U7" s="123"/>
      <c r="V7" s="123">
        <f>'9 Tunnelbana'!X20</f>
        <v>2</v>
      </c>
    </row>
    <row r="8" spans="1:24" s="61" customFormat="1" ht="14.1" customHeight="1" x14ac:dyDescent="0.2">
      <c r="A8" s="186" t="s">
        <v>237</v>
      </c>
      <c r="B8" s="178">
        <f>IF(SUM(L8,M8,N8,O8,P8)&gt;0,SUM(L8,M8,N8,O8,P8),"–")</f>
        <v>147</v>
      </c>
      <c r="C8" s="178">
        <f>IF(SUM(Q8,R8,S8,T8,V8)&gt;0,SUM(Q8,R8,S8,T8,V8),"–")</f>
        <v>98</v>
      </c>
      <c r="D8" s="122">
        <f t="shared" ref="D8:T8" si="0">IF(SUM(D5:D7),SUM(D5:D7),"–")</f>
        <v>26</v>
      </c>
      <c r="E8" s="122">
        <f t="shared" si="0"/>
        <v>16</v>
      </c>
      <c r="F8" s="122">
        <f t="shared" si="0"/>
        <v>21</v>
      </c>
      <c r="G8" s="122">
        <f t="shared" si="0"/>
        <v>27</v>
      </c>
      <c r="H8" s="122">
        <f t="shared" si="0"/>
        <v>29</v>
      </c>
      <c r="I8" s="122">
        <f t="shared" si="0"/>
        <v>26</v>
      </c>
      <c r="J8" s="122">
        <f t="shared" si="0"/>
        <v>22</v>
      </c>
      <c r="K8" s="122">
        <f t="shared" si="0"/>
        <v>27</v>
      </c>
      <c r="L8" s="122">
        <f t="shared" si="0"/>
        <v>21</v>
      </c>
      <c r="M8" s="122">
        <f t="shared" si="0"/>
        <v>22</v>
      </c>
      <c r="N8" s="122">
        <f t="shared" si="0"/>
        <v>52</v>
      </c>
      <c r="O8" s="122">
        <f t="shared" si="0"/>
        <v>30</v>
      </c>
      <c r="P8" s="122">
        <f t="shared" si="0"/>
        <v>22</v>
      </c>
      <c r="Q8" s="122">
        <f t="shared" si="0"/>
        <v>19</v>
      </c>
      <c r="R8" s="122">
        <f t="shared" si="0"/>
        <v>27</v>
      </c>
      <c r="S8" s="122">
        <f t="shared" si="0"/>
        <v>20</v>
      </c>
      <c r="T8" s="122">
        <f t="shared" si="0"/>
        <v>14</v>
      </c>
      <c r="U8" s="122"/>
      <c r="V8" s="122">
        <f>IF(SUM(V5:V7),SUM(V5:V7),"–")</f>
        <v>18</v>
      </c>
    </row>
    <row r="9" spans="1:24" s="66" customFormat="1" ht="18" customHeight="1" x14ac:dyDescent="0.2">
      <c r="A9" s="186" t="s">
        <v>282</v>
      </c>
      <c r="B9" s="178"/>
      <c r="C9" s="178"/>
      <c r="D9" s="178"/>
      <c r="E9" s="178"/>
      <c r="F9" s="178"/>
      <c r="G9" s="178"/>
      <c r="H9" s="178"/>
      <c r="I9" s="178"/>
      <c r="J9" s="178"/>
      <c r="K9" s="178"/>
      <c r="L9" s="178"/>
      <c r="M9" s="178"/>
      <c r="N9" s="178"/>
      <c r="O9" s="178"/>
      <c r="P9" s="178"/>
      <c r="Q9" s="178"/>
      <c r="R9" s="178"/>
      <c r="S9" s="178"/>
      <c r="T9" s="178"/>
      <c r="U9" s="178"/>
      <c r="V9" s="178"/>
    </row>
    <row r="10" spans="1:24" s="66" customFormat="1" ht="14.1" customHeight="1" x14ac:dyDescent="0.2">
      <c r="A10" s="103" t="s">
        <v>234</v>
      </c>
      <c r="B10" s="136">
        <f>IF(SUM(L10,M10,N10,O10,P10)&gt;0,SUM(L10,M10,N10,O10,P10),"–")</f>
        <v>344</v>
      </c>
      <c r="C10" s="136">
        <f>IF(SUM(Q10,R10,S10,T10,V10)&gt;0,SUM(Q10,R10,S10,T10,V10),"–")</f>
        <v>379</v>
      </c>
      <c r="D10" s="123">
        <f>'3 Järnväg'!F26</f>
        <v>53</v>
      </c>
      <c r="E10" s="123">
        <f>'3 Järnväg'!G26</f>
        <v>63</v>
      </c>
      <c r="F10" s="123">
        <f>'3 Järnväg'!H26</f>
        <v>63</v>
      </c>
      <c r="G10" s="123">
        <f>'3 Järnväg'!I26</f>
        <v>59</v>
      </c>
      <c r="H10" s="123">
        <f>'3 Järnväg'!J26</f>
        <v>58</v>
      </c>
      <c r="I10" s="123">
        <f>'3 Järnväg'!K26</f>
        <v>47</v>
      </c>
      <c r="J10" s="123">
        <f>'3 Järnväg'!L26</f>
        <v>65</v>
      </c>
      <c r="K10" s="123">
        <f>'3 Järnväg'!M26</f>
        <v>76</v>
      </c>
      <c r="L10" s="123">
        <f>'3 Järnväg'!N26</f>
        <v>72</v>
      </c>
      <c r="M10" s="123">
        <f>'3 Järnväg'!O26</f>
        <v>65</v>
      </c>
      <c r="N10" s="123">
        <f>'3 Järnväg'!P26</f>
        <v>66</v>
      </c>
      <c r="O10" s="123">
        <f>'3 Järnväg'!Q26</f>
        <v>57</v>
      </c>
      <c r="P10" s="123">
        <f>'3 Järnväg'!R26</f>
        <v>84</v>
      </c>
      <c r="Q10" s="123">
        <f>'3 Järnväg'!S26</f>
        <v>93</v>
      </c>
      <c r="R10" s="123">
        <f>'3 Järnväg'!T26</f>
        <v>78</v>
      </c>
      <c r="S10" s="123">
        <f>'3 Järnväg'!U26</f>
        <v>87</v>
      </c>
      <c r="T10" s="123">
        <f>'3 Järnväg'!V26</f>
        <v>70</v>
      </c>
      <c r="U10" s="123"/>
      <c r="V10" s="123">
        <f>'3 Järnväg'!X26</f>
        <v>51</v>
      </c>
    </row>
    <row r="11" spans="1:24" s="66" customFormat="1" ht="14.1" customHeight="1" x14ac:dyDescent="0.2">
      <c r="A11" s="103" t="s">
        <v>235</v>
      </c>
      <c r="B11" s="136">
        <f>IF(SUM(L11,M11,N11,O11,P11)&gt;0,SUM(L11,M11,N11,O11,P11),"–")</f>
        <v>1</v>
      </c>
      <c r="C11" s="136" t="str">
        <f>IF(SUM(Q11,R11,S11,T11,V11)&gt;0,SUM(Q11,R11,S11,T11,V11),"–")</f>
        <v>–</v>
      </c>
      <c r="D11" s="123" t="str">
        <f>'6 Spårväg'!F26</f>
        <v>–</v>
      </c>
      <c r="E11" s="123">
        <f>'6 Spårväg'!G26</f>
        <v>1</v>
      </c>
      <c r="F11" s="123" t="str">
        <f>'6 Spårväg'!H26</f>
        <v>–</v>
      </c>
      <c r="G11" s="123" t="str">
        <f>'6 Spårväg'!I26</f>
        <v>–</v>
      </c>
      <c r="H11" s="123" t="str">
        <f>'6 Spårväg'!J26</f>
        <v>–</v>
      </c>
      <c r="I11" s="123" t="str">
        <f>'6 Spårväg'!K26</f>
        <v>–</v>
      </c>
      <c r="J11" s="123" t="str">
        <f>'6 Spårväg'!L26</f>
        <v>–</v>
      </c>
      <c r="K11" s="123" t="str">
        <f>'6 Spårväg'!M26</f>
        <v>–</v>
      </c>
      <c r="L11" s="123" t="str">
        <f>'6 Spårväg'!N26</f>
        <v>–</v>
      </c>
      <c r="M11" s="123" t="str">
        <f>'6 Spårväg'!O26</f>
        <v>–</v>
      </c>
      <c r="N11" s="123">
        <f>'6 Spårväg'!P26</f>
        <v>1</v>
      </c>
      <c r="O11" s="123" t="str">
        <f>'6 Spårväg'!Q26</f>
        <v>–</v>
      </c>
      <c r="P11" s="123" t="str">
        <f>'6 Spårväg'!R26</f>
        <v>–</v>
      </c>
      <c r="Q11" s="123" t="str">
        <f>'6 Spårväg'!S26</f>
        <v>–</v>
      </c>
      <c r="R11" s="123" t="str">
        <f>'6 Spårväg'!T26</f>
        <v>–</v>
      </c>
      <c r="S11" s="123" t="str">
        <f>'6 Spårväg'!U26</f>
        <v>–</v>
      </c>
      <c r="T11" s="123" t="str">
        <f>'6 Spårväg'!V26</f>
        <v>–</v>
      </c>
      <c r="U11" s="123"/>
      <c r="V11" s="123" t="str">
        <f>'6 Spårväg'!X26</f>
        <v>–</v>
      </c>
    </row>
    <row r="12" spans="1:24" s="61" customFormat="1" ht="14.1" customHeight="1" x14ac:dyDescent="0.2">
      <c r="A12" s="103" t="s">
        <v>236</v>
      </c>
      <c r="B12" s="136">
        <f>IF(SUM(L12,M12,N12,O12,P12)&gt;0,SUM(L12,M12,N12,O12,P12),"–")</f>
        <v>32</v>
      </c>
      <c r="C12" s="136">
        <f>IF(SUM(Q12,R12,S12,T12,V12)&gt;0,SUM(Q12,R12,S12,T12,V12),"–")</f>
        <v>38</v>
      </c>
      <c r="D12" s="123">
        <f>'9 Tunnelbana'!F23</f>
        <v>7</v>
      </c>
      <c r="E12" s="123">
        <f>'9 Tunnelbana'!G23</f>
        <v>5</v>
      </c>
      <c r="F12" s="123">
        <f>'9 Tunnelbana'!H23</f>
        <v>9</v>
      </c>
      <c r="G12" s="123">
        <f>'9 Tunnelbana'!I23</f>
        <v>5</v>
      </c>
      <c r="H12" s="123">
        <f>'9 Tunnelbana'!J23</f>
        <v>10</v>
      </c>
      <c r="I12" s="123">
        <f>'9 Tunnelbana'!K23</f>
        <v>3</v>
      </c>
      <c r="J12" s="123">
        <f>'9 Tunnelbana'!L23</f>
        <v>6</v>
      </c>
      <c r="K12" s="123">
        <f>'9 Tunnelbana'!M23</f>
        <v>7</v>
      </c>
      <c r="L12" s="123">
        <f>'9 Tunnelbana'!N23</f>
        <v>5</v>
      </c>
      <c r="M12" s="123">
        <f>'9 Tunnelbana'!O23</f>
        <v>4</v>
      </c>
      <c r="N12" s="123">
        <f>'9 Tunnelbana'!P23</f>
        <v>5</v>
      </c>
      <c r="O12" s="123">
        <f>'9 Tunnelbana'!Q23</f>
        <v>7</v>
      </c>
      <c r="P12" s="123">
        <f>'9 Tunnelbana'!R23</f>
        <v>11</v>
      </c>
      <c r="Q12" s="123">
        <f>'9 Tunnelbana'!S23</f>
        <v>5</v>
      </c>
      <c r="R12" s="123">
        <f>'9 Tunnelbana'!T23</f>
        <v>5</v>
      </c>
      <c r="S12" s="123">
        <f>'9 Tunnelbana'!U23</f>
        <v>11</v>
      </c>
      <c r="T12" s="123">
        <f>'9 Tunnelbana'!V23</f>
        <v>5</v>
      </c>
      <c r="U12" s="123"/>
      <c r="V12" s="123">
        <f>'9 Tunnelbana'!X23</f>
        <v>12</v>
      </c>
    </row>
    <row r="13" spans="1:24" s="61" customFormat="1" ht="14.1" customHeight="1" x14ac:dyDescent="0.2">
      <c r="A13" s="186" t="s">
        <v>237</v>
      </c>
      <c r="B13" s="178">
        <f>IF(SUM(L13,M13,N13,O13,P13)&gt;0,SUM(L13,M13,N13,O13,P13),"–")</f>
        <v>377</v>
      </c>
      <c r="C13" s="178">
        <f>IF(SUM(Q13,R13,S13,T13,V13)&gt;0,SUM(Q13,R13,S13,T13,V13),"–")</f>
        <v>417</v>
      </c>
      <c r="D13" s="122">
        <f t="shared" ref="D13:T13" si="1">IF(SUM(D10:D12),SUM(D10:D12),"–")</f>
        <v>60</v>
      </c>
      <c r="E13" s="122">
        <f t="shared" si="1"/>
        <v>69</v>
      </c>
      <c r="F13" s="122">
        <f t="shared" si="1"/>
        <v>72</v>
      </c>
      <c r="G13" s="122">
        <f t="shared" si="1"/>
        <v>64</v>
      </c>
      <c r="H13" s="122">
        <f t="shared" si="1"/>
        <v>68</v>
      </c>
      <c r="I13" s="122">
        <f t="shared" si="1"/>
        <v>50</v>
      </c>
      <c r="J13" s="122">
        <f t="shared" si="1"/>
        <v>71</v>
      </c>
      <c r="K13" s="122">
        <f t="shared" si="1"/>
        <v>83</v>
      </c>
      <c r="L13" s="122">
        <f t="shared" si="1"/>
        <v>77</v>
      </c>
      <c r="M13" s="122">
        <f t="shared" si="1"/>
        <v>69</v>
      </c>
      <c r="N13" s="122">
        <f t="shared" si="1"/>
        <v>72</v>
      </c>
      <c r="O13" s="122">
        <f t="shared" si="1"/>
        <v>64</v>
      </c>
      <c r="P13" s="122">
        <f t="shared" si="1"/>
        <v>95</v>
      </c>
      <c r="Q13" s="122">
        <f t="shared" si="1"/>
        <v>98</v>
      </c>
      <c r="R13" s="122">
        <f t="shared" si="1"/>
        <v>83</v>
      </c>
      <c r="S13" s="122">
        <f t="shared" si="1"/>
        <v>98</v>
      </c>
      <c r="T13" s="122">
        <f t="shared" si="1"/>
        <v>75</v>
      </c>
      <c r="U13" s="122"/>
      <c r="V13" s="122">
        <f>IF(SUM(V10:V12),SUM(V10:V12),"–")</f>
        <v>63</v>
      </c>
    </row>
    <row r="14" spans="1:24" s="61" customFormat="1" ht="14.1" customHeight="1" x14ac:dyDescent="0.2">
      <c r="A14" s="79"/>
      <c r="B14" s="172"/>
      <c r="C14" s="172"/>
      <c r="D14" s="172"/>
      <c r="E14" s="172"/>
      <c r="F14" s="172"/>
      <c r="G14" s="172"/>
      <c r="H14" s="172"/>
      <c r="I14" s="172"/>
      <c r="J14" s="172"/>
      <c r="K14" s="172"/>
      <c r="L14" s="172"/>
      <c r="M14" s="172"/>
      <c r="N14" s="172"/>
      <c r="O14" s="172"/>
      <c r="P14" s="172"/>
      <c r="Q14" s="172"/>
      <c r="R14" s="172"/>
      <c r="S14" s="172"/>
      <c r="T14" s="172"/>
      <c r="U14" s="172"/>
      <c r="V14" s="172"/>
    </row>
    <row r="15" spans="1:24" s="66" customFormat="1" ht="33.950000000000003" customHeight="1" x14ac:dyDescent="0.2">
      <c r="A15" s="186" t="s">
        <v>239</v>
      </c>
      <c r="B15" s="136"/>
      <c r="C15" s="136"/>
      <c r="D15" s="168"/>
      <c r="E15" s="168"/>
      <c r="F15" s="168"/>
      <c r="G15" s="168"/>
      <c r="H15" s="168"/>
      <c r="I15" s="168"/>
      <c r="J15" s="168"/>
      <c r="K15" s="168"/>
      <c r="L15" s="168"/>
      <c r="M15" s="168"/>
      <c r="N15" s="168"/>
      <c r="O15" s="168"/>
      <c r="P15" s="168"/>
      <c r="Q15" s="168"/>
      <c r="R15" s="168"/>
      <c r="S15" s="168"/>
      <c r="T15" s="168"/>
      <c r="U15" s="168"/>
      <c r="V15" s="168"/>
    </row>
    <row r="16" spans="1:24" s="66" customFormat="1" ht="14.1" customHeight="1" x14ac:dyDescent="0.2">
      <c r="A16" s="103" t="s">
        <v>234</v>
      </c>
      <c r="B16" s="136">
        <f>IF(SUM(L16,M16,N16,O16,P16)&gt;0,SUM(L16,M16,N16,O16,P16),"–")</f>
        <v>84</v>
      </c>
      <c r="C16" s="136">
        <f>IF(SUM(Q16,R16,S16,T16,V16)&gt;0,SUM(Q16,R16,S16,T16,V16),"–")</f>
        <v>68</v>
      </c>
      <c r="D16" s="28">
        <f>'4 Järnväg'!F24</f>
        <v>18</v>
      </c>
      <c r="E16" s="28">
        <f>'4 Järnväg'!G24</f>
        <v>19</v>
      </c>
      <c r="F16" s="28">
        <f>'4 Järnväg'!H24</f>
        <v>11</v>
      </c>
      <c r="G16" s="28">
        <f>'4 Järnväg'!I24</f>
        <v>23</v>
      </c>
      <c r="H16" s="28">
        <f>'4 Järnväg'!J24</f>
        <v>23</v>
      </c>
      <c r="I16" s="28">
        <f>'4 Järnväg'!K24</f>
        <v>19</v>
      </c>
      <c r="J16" s="28">
        <f>'4 Järnväg'!L24</f>
        <v>16</v>
      </c>
      <c r="K16" s="28">
        <f>'4 Järnväg'!M24</f>
        <v>15</v>
      </c>
      <c r="L16" s="28">
        <f>'4 Järnväg'!N24</f>
        <v>8</v>
      </c>
      <c r="M16" s="28">
        <f>'4 Järnväg'!O24</f>
        <v>18</v>
      </c>
      <c r="N16" s="28">
        <f>'4 Järnväg'!P24</f>
        <v>25</v>
      </c>
      <c r="O16" s="28">
        <f>'4 Järnväg'!Q24</f>
        <v>14</v>
      </c>
      <c r="P16" s="28">
        <f>'4 Järnväg'!R24</f>
        <v>19</v>
      </c>
      <c r="Q16" s="28">
        <f>'4 Järnväg'!S24</f>
        <v>18</v>
      </c>
      <c r="R16" s="28">
        <f>'4 Järnväg'!T24</f>
        <v>11</v>
      </c>
      <c r="S16" s="28">
        <f>'4 Järnväg'!U24</f>
        <v>14</v>
      </c>
      <c r="T16" s="28">
        <f>'4 Järnväg'!V24</f>
        <v>12</v>
      </c>
      <c r="U16" s="28"/>
      <c r="V16" s="28">
        <f>'4 Järnväg'!X24</f>
        <v>13</v>
      </c>
    </row>
    <row r="17" spans="1:22" s="66" customFormat="1" ht="14.1" customHeight="1" x14ac:dyDescent="0.2">
      <c r="A17" s="103" t="s">
        <v>235</v>
      </c>
      <c r="B17" s="136">
        <f>IF(SUM(L17,M17,N17,O17,P17)&gt;0,SUM(L17,M17,N17,O17,P17),"–")</f>
        <v>59</v>
      </c>
      <c r="C17" s="136">
        <f>IF(SUM(Q17,R17,S17,T17,V17)&gt;0,SUM(Q17,R17,S17,T17,V17),"–")</f>
        <v>44</v>
      </c>
      <c r="D17" s="123">
        <f>'7 Spårväg'!F24</f>
        <v>14</v>
      </c>
      <c r="E17" s="123">
        <f>'7 Spårväg'!G24</f>
        <v>20</v>
      </c>
      <c r="F17" s="123">
        <f>'7 Spårväg'!H24</f>
        <v>16</v>
      </c>
      <c r="G17" s="123">
        <f>'7 Spårväg'!I24</f>
        <v>18</v>
      </c>
      <c r="H17" s="123">
        <f>'7 Spårväg'!J24</f>
        <v>10</v>
      </c>
      <c r="I17" s="123">
        <f>'7 Spårväg'!K24</f>
        <v>17</v>
      </c>
      <c r="J17" s="123">
        <f>'7 Spårväg'!L24</f>
        <v>34</v>
      </c>
      <c r="K17" s="123">
        <f>'7 Spårväg'!M24</f>
        <v>28</v>
      </c>
      <c r="L17" s="123">
        <f>'7 Spårväg'!N24</f>
        <v>11</v>
      </c>
      <c r="M17" s="123">
        <f>'7 Spårväg'!O24</f>
        <v>14</v>
      </c>
      <c r="N17" s="123">
        <f>'7 Spårväg'!P24</f>
        <v>10</v>
      </c>
      <c r="O17" s="123">
        <f>'7 Spårväg'!Q24</f>
        <v>22</v>
      </c>
      <c r="P17" s="123">
        <f>'7 Spårväg'!R24</f>
        <v>2</v>
      </c>
      <c r="Q17" s="123">
        <f>'7 Spårväg'!S24</f>
        <v>4</v>
      </c>
      <c r="R17" s="123">
        <f>'7 Spårväg'!T24</f>
        <v>10</v>
      </c>
      <c r="S17" s="28">
        <f>'7 Spårväg'!U24</f>
        <v>9</v>
      </c>
      <c r="T17" s="28">
        <f>'7 Spårväg'!V24</f>
        <v>7</v>
      </c>
      <c r="U17" s="28"/>
      <c r="V17" s="28">
        <f>'7 Spårväg'!X24</f>
        <v>14</v>
      </c>
    </row>
    <row r="18" spans="1:22" s="66" customFormat="1" ht="14.1" customHeight="1" x14ac:dyDescent="0.2">
      <c r="A18" s="103" t="s">
        <v>236</v>
      </c>
      <c r="B18" s="136">
        <f>IF(SUM(L18,M18,N18,O18,P18)&gt;0,SUM(L18,M18,N18,O18,P18),"–")</f>
        <v>18</v>
      </c>
      <c r="C18" s="136">
        <f>IF(SUM(Q18,R18,S18,T18,V18)&gt;0,SUM(Q18,R18,S18,T18,V18),"–")</f>
        <v>12</v>
      </c>
      <c r="D18" s="123">
        <f>'10 Tunnelbana'!F20</f>
        <v>6</v>
      </c>
      <c r="E18" s="123">
        <f>'10 Tunnelbana'!G20</f>
        <v>3</v>
      </c>
      <c r="F18" s="123">
        <f>'10 Tunnelbana'!H20</f>
        <v>5</v>
      </c>
      <c r="G18" s="123" t="str">
        <f>'10 Tunnelbana'!I20</f>
        <v>–</v>
      </c>
      <c r="H18" s="123">
        <f>'10 Tunnelbana'!J20</f>
        <v>3</v>
      </c>
      <c r="I18" s="123">
        <f>'10 Tunnelbana'!K20</f>
        <v>2</v>
      </c>
      <c r="J18" s="123">
        <f>'10 Tunnelbana'!L20</f>
        <v>2</v>
      </c>
      <c r="K18" s="123">
        <f>'10 Tunnelbana'!M20</f>
        <v>3</v>
      </c>
      <c r="L18" s="123">
        <f>'10 Tunnelbana'!N20</f>
        <v>2</v>
      </c>
      <c r="M18" s="123">
        <f>'10 Tunnelbana'!O20</f>
        <v>1</v>
      </c>
      <c r="N18" s="123">
        <f>'10 Tunnelbana'!P20</f>
        <v>5</v>
      </c>
      <c r="O18" s="123">
        <f>'10 Tunnelbana'!Q20</f>
        <v>5</v>
      </c>
      <c r="P18" s="123">
        <f>'10 Tunnelbana'!R20</f>
        <v>5</v>
      </c>
      <c r="Q18" s="123">
        <f>'10 Tunnelbana'!S20</f>
        <v>3</v>
      </c>
      <c r="R18" s="123">
        <f>'10 Tunnelbana'!T20</f>
        <v>1</v>
      </c>
      <c r="S18" s="28">
        <f>'10 Tunnelbana'!U20</f>
        <v>2</v>
      </c>
      <c r="T18" s="28">
        <f>'10 Tunnelbana'!V20</f>
        <v>4</v>
      </c>
      <c r="U18" s="146" t="s">
        <v>286</v>
      </c>
      <c r="V18" s="28">
        <f>'10 Tunnelbana'!X20</f>
        <v>2</v>
      </c>
    </row>
    <row r="19" spans="1:22" s="188" customFormat="1" ht="14.1" customHeight="1" x14ac:dyDescent="0.2">
      <c r="A19" s="186" t="s">
        <v>237</v>
      </c>
      <c r="B19" s="178">
        <f>IF(SUM(L19,M19,N19,O19,P19)&gt;0,SUM(L19,M19,N19,O19,P19),"–")</f>
        <v>161</v>
      </c>
      <c r="C19" s="178">
        <f>IF(SUM(Q19,R19,S19,T19,V19)&gt;0,SUM(Q19,R19,S19,T19,V19),"–")</f>
        <v>124</v>
      </c>
      <c r="D19" s="122">
        <f t="shared" ref="D19:T19" si="2">IF(SUM(D16:D18),SUM(D16:D18),"–")</f>
        <v>38</v>
      </c>
      <c r="E19" s="122">
        <f t="shared" si="2"/>
        <v>42</v>
      </c>
      <c r="F19" s="122">
        <f t="shared" si="2"/>
        <v>32</v>
      </c>
      <c r="G19" s="122">
        <f t="shared" si="2"/>
        <v>41</v>
      </c>
      <c r="H19" s="122">
        <f t="shared" si="2"/>
        <v>36</v>
      </c>
      <c r="I19" s="122">
        <f t="shared" si="2"/>
        <v>38</v>
      </c>
      <c r="J19" s="122">
        <f t="shared" si="2"/>
        <v>52</v>
      </c>
      <c r="K19" s="122">
        <f t="shared" si="2"/>
        <v>46</v>
      </c>
      <c r="L19" s="122">
        <f t="shared" si="2"/>
        <v>21</v>
      </c>
      <c r="M19" s="122">
        <f t="shared" si="2"/>
        <v>33</v>
      </c>
      <c r="N19" s="122">
        <f t="shared" si="2"/>
        <v>40</v>
      </c>
      <c r="O19" s="122">
        <f t="shared" si="2"/>
        <v>41</v>
      </c>
      <c r="P19" s="122">
        <f t="shared" si="2"/>
        <v>26</v>
      </c>
      <c r="Q19" s="122">
        <f t="shared" si="2"/>
        <v>25</v>
      </c>
      <c r="R19" s="122">
        <f t="shared" si="2"/>
        <v>22</v>
      </c>
      <c r="S19" s="122">
        <f t="shared" si="2"/>
        <v>25</v>
      </c>
      <c r="T19" s="122">
        <f t="shared" si="2"/>
        <v>23</v>
      </c>
      <c r="U19" s="146" t="s">
        <v>286</v>
      </c>
      <c r="V19" s="122">
        <f>IF(SUM(V16:V18),SUM(V16:V18),"–")</f>
        <v>29</v>
      </c>
    </row>
    <row r="20" spans="1:22" s="61" customFormat="1" ht="33.950000000000003" customHeight="1" x14ac:dyDescent="0.2">
      <c r="A20" s="186" t="s">
        <v>305</v>
      </c>
      <c r="B20" s="178"/>
      <c r="C20" s="178"/>
      <c r="D20" s="178"/>
      <c r="E20" s="178"/>
      <c r="F20" s="178"/>
      <c r="G20" s="178"/>
      <c r="H20" s="178"/>
      <c r="I20" s="178"/>
      <c r="J20" s="178"/>
      <c r="K20" s="178"/>
      <c r="L20" s="178"/>
      <c r="M20" s="178"/>
      <c r="N20" s="178"/>
      <c r="O20" s="178"/>
      <c r="P20" s="178"/>
      <c r="Q20" s="178"/>
      <c r="R20" s="178"/>
      <c r="S20" s="178"/>
      <c r="T20" s="178"/>
      <c r="U20" s="178"/>
      <c r="V20" s="178"/>
    </row>
    <row r="21" spans="1:22" s="66" customFormat="1" ht="14.1" customHeight="1" x14ac:dyDescent="0.2">
      <c r="A21" s="103" t="s">
        <v>234</v>
      </c>
      <c r="B21" s="136">
        <f>IF(SUM(L21,M21,N21,O21,P21)&gt;0,SUM(L21,M21,N21,O21,P21),"–")</f>
        <v>12</v>
      </c>
      <c r="C21" s="136">
        <f>IF(SUM(Q21,R21,S21,T21,V21)&gt;0,SUM(Q21,R21,S21,T21,V21),"–")</f>
        <v>22</v>
      </c>
      <c r="D21" s="123">
        <f>'4 Järnväg'!F28</f>
        <v>1</v>
      </c>
      <c r="E21" s="123">
        <f>'4 Järnväg'!G28</f>
        <v>2</v>
      </c>
      <c r="F21" s="123">
        <f>'4 Järnväg'!H28</f>
        <v>2</v>
      </c>
      <c r="G21" s="123">
        <f>'4 Järnväg'!I28</f>
        <v>3</v>
      </c>
      <c r="H21" s="123" t="str">
        <f>'4 Järnväg'!J28</f>
        <v>–</v>
      </c>
      <c r="I21" s="123">
        <f>'4 Järnväg'!K28</f>
        <v>2</v>
      </c>
      <c r="J21" s="123">
        <f>'4 Järnväg'!L28</f>
        <v>4</v>
      </c>
      <c r="K21" s="123">
        <f>'4 Järnväg'!M28</f>
        <v>3</v>
      </c>
      <c r="L21" s="123">
        <f>'4 Järnväg'!N28</f>
        <v>1</v>
      </c>
      <c r="M21" s="123">
        <f>'4 Järnväg'!O28</f>
        <v>3</v>
      </c>
      <c r="N21" s="123">
        <f>'4 Järnväg'!P28</f>
        <v>2</v>
      </c>
      <c r="O21" s="123">
        <f>'4 Järnväg'!Q28</f>
        <v>5</v>
      </c>
      <c r="P21" s="123">
        <f>'4 Järnväg'!R28</f>
        <v>1</v>
      </c>
      <c r="Q21" s="123">
        <f>'4 Järnväg'!S28</f>
        <v>1</v>
      </c>
      <c r="R21" s="123">
        <f>'4 Järnväg'!T28</f>
        <v>4</v>
      </c>
      <c r="S21" s="123">
        <f>'4 Järnväg'!U28</f>
        <v>3</v>
      </c>
      <c r="T21" s="123">
        <f>'4 Järnväg'!V28</f>
        <v>6</v>
      </c>
      <c r="U21" s="123"/>
      <c r="V21" s="123">
        <f>'4 Järnväg'!X28</f>
        <v>8</v>
      </c>
    </row>
    <row r="22" spans="1:22" s="66" customFormat="1" ht="14.1" customHeight="1" x14ac:dyDescent="0.2">
      <c r="A22" s="103" t="s">
        <v>235</v>
      </c>
      <c r="B22" s="136" t="str">
        <f>IF(SUM(L22,M22,N22,O22,P22)&gt;0,SUM(L22,M22,N22,O22,P22),"–")</f>
        <v>–</v>
      </c>
      <c r="C22" s="136">
        <f>IF(SUM(Q22,R22,S22,T22,V22)&gt;0,SUM(Q22,R22,S22,T22,V22),"–")</f>
        <v>1</v>
      </c>
      <c r="D22" s="123" t="str">
        <f>'7 Spårväg'!F28</f>
        <v>–</v>
      </c>
      <c r="E22" s="123" t="str">
        <f>'7 Spårväg'!G28</f>
        <v>–</v>
      </c>
      <c r="F22" s="123" t="str">
        <f>'7 Spårväg'!H28</f>
        <v>–</v>
      </c>
      <c r="G22" s="123" t="str">
        <f>'7 Spårväg'!I28</f>
        <v>–</v>
      </c>
      <c r="H22" s="123" t="str">
        <f>'7 Spårväg'!J28</f>
        <v>–</v>
      </c>
      <c r="I22" s="123" t="str">
        <f>'7 Spårväg'!K28</f>
        <v>–</v>
      </c>
      <c r="J22" s="123" t="str">
        <f>'7 Spårväg'!L28</f>
        <v>–</v>
      </c>
      <c r="K22" s="123" t="str">
        <f>'7 Spårväg'!M28</f>
        <v>–</v>
      </c>
      <c r="L22" s="123" t="str">
        <f>'7 Spårväg'!N28</f>
        <v>–</v>
      </c>
      <c r="M22" s="123" t="str">
        <f>'7 Spårväg'!O28</f>
        <v>–</v>
      </c>
      <c r="N22" s="123" t="str">
        <f>'7 Spårväg'!P28</f>
        <v>–</v>
      </c>
      <c r="O22" s="123" t="str">
        <f>'7 Spårväg'!Q28</f>
        <v>–</v>
      </c>
      <c r="P22" s="123" t="str">
        <f>'7 Spårväg'!R28</f>
        <v>–</v>
      </c>
      <c r="Q22" s="123">
        <f>'7 Spårväg'!S28</f>
        <v>1</v>
      </c>
      <c r="R22" s="123" t="str">
        <f>'7 Spårväg'!T28</f>
        <v>–</v>
      </c>
      <c r="S22" s="123" t="str">
        <f>'7 Spårväg'!U28</f>
        <v>–</v>
      </c>
      <c r="T22" s="123" t="str">
        <f>'7 Spårväg'!V28</f>
        <v>–</v>
      </c>
      <c r="U22" s="123"/>
      <c r="V22" s="123" t="str">
        <f>'7 Spårväg'!X28</f>
        <v>–</v>
      </c>
    </row>
    <row r="23" spans="1:22" s="66" customFormat="1" ht="14.1" customHeight="1" x14ac:dyDescent="0.2">
      <c r="A23" s="103" t="s">
        <v>236</v>
      </c>
      <c r="B23" s="136">
        <f>IF(SUM(L23,M23,N23,O23,P23)&gt;0,SUM(L23,M23,N23,O23,P23),"–")</f>
        <v>12</v>
      </c>
      <c r="C23" s="136">
        <f>IF(SUM(Q23,R23,S23,T23,V23)&gt;0,SUM(Q23,R23,S23,T23,V23),"–")</f>
        <v>11</v>
      </c>
      <c r="D23" s="123">
        <f>'10 Tunnelbana'!F23</f>
        <v>3</v>
      </c>
      <c r="E23" s="123">
        <f>'10 Tunnelbana'!G23</f>
        <v>6</v>
      </c>
      <c r="F23" s="123">
        <f>'10 Tunnelbana'!H23</f>
        <v>4</v>
      </c>
      <c r="G23" s="123">
        <f>'10 Tunnelbana'!I23</f>
        <v>1</v>
      </c>
      <c r="H23" s="123">
        <f>'10 Tunnelbana'!J23</f>
        <v>6</v>
      </c>
      <c r="I23" s="123">
        <f>'10 Tunnelbana'!K23</f>
        <v>4</v>
      </c>
      <c r="J23" s="123">
        <f>'10 Tunnelbana'!L23</f>
        <v>3</v>
      </c>
      <c r="K23" s="123">
        <f>'10 Tunnelbana'!M23</f>
        <v>2</v>
      </c>
      <c r="L23" s="123">
        <f>'10 Tunnelbana'!N23</f>
        <v>3</v>
      </c>
      <c r="M23" s="123">
        <f>'10 Tunnelbana'!O23</f>
        <v>1</v>
      </c>
      <c r="N23" s="123">
        <f>'10 Tunnelbana'!P23</f>
        <v>3</v>
      </c>
      <c r="O23" s="123">
        <f>'10 Tunnelbana'!Q23</f>
        <v>2</v>
      </c>
      <c r="P23" s="123">
        <f>'10 Tunnelbana'!R23</f>
        <v>3</v>
      </c>
      <c r="Q23" s="123">
        <f>'10 Tunnelbana'!S23</f>
        <v>2</v>
      </c>
      <c r="R23" s="123">
        <f>'10 Tunnelbana'!T23</f>
        <v>1</v>
      </c>
      <c r="S23" s="123">
        <f>'10 Tunnelbana'!U23</f>
        <v>2</v>
      </c>
      <c r="T23" s="123">
        <f>'10 Tunnelbana'!V23</f>
        <v>2</v>
      </c>
      <c r="U23" s="146" t="s">
        <v>286</v>
      </c>
      <c r="V23" s="123">
        <f>'10 Tunnelbana'!X23</f>
        <v>4</v>
      </c>
    </row>
    <row r="24" spans="1:22" s="66" customFormat="1" ht="14.1" customHeight="1" x14ac:dyDescent="0.2">
      <c r="A24" s="186" t="s">
        <v>237</v>
      </c>
      <c r="B24" s="178">
        <f>IF(SUM(L24,M24,N24,O24,P24)&gt;0,SUM(L24,M24,N24,O24,P24),"–")</f>
        <v>24</v>
      </c>
      <c r="C24" s="178">
        <f>IF(SUM(Q24,R24,S24,T24,V24)&gt;0,SUM(Q24,R24,S24,T24,V24),"–")</f>
        <v>34</v>
      </c>
      <c r="D24" s="122">
        <f t="shared" ref="D24:T24" si="3">IF(SUM(D21:D23),SUM(D21:D23),"–")</f>
        <v>4</v>
      </c>
      <c r="E24" s="122">
        <f t="shared" si="3"/>
        <v>8</v>
      </c>
      <c r="F24" s="122">
        <f t="shared" si="3"/>
        <v>6</v>
      </c>
      <c r="G24" s="122">
        <f t="shared" si="3"/>
        <v>4</v>
      </c>
      <c r="H24" s="122">
        <f t="shared" si="3"/>
        <v>6</v>
      </c>
      <c r="I24" s="122">
        <f t="shared" si="3"/>
        <v>6</v>
      </c>
      <c r="J24" s="122">
        <f t="shared" si="3"/>
        <v>7</v>
      </c>
      <c r="K24" s="122">
        <f t="shared" si="3"/>
        <v>5</v>
      </c>
      <c r="L24" s="122">
        <f t="shared" si="3"/>
        <v>4</v>
      </c>
      <c r="M24" s="122">
        <f t="shared" si="3"/>
        <v>4</v>
      </c>
      <c r="N24" s="122">
        <f t="shared" si="3"/>
        <v>5</v>
      </c>
      <c r="O24" s="122">
        <f t="shared" si="3"/>
        <v>7</v>
      </c>
      <c r="P24" s="122">
        <f t="shared" si="3"/>
        <v>4</v>
      </c>
      <c r="Q24" s="122">
        <f t="shared" si="3"/>
        <v>4</v>
      </c>
      <c r="R24" s="122">
        <f t="shared" si="3"/>
        <v>5</v>
      </c>
      <c r="S24" s="122">
        <f t="shared" si="3"/>
        <v>5</v>
      </c>
      <c r="T24" s="122">
        <f t="shared" si="3"/>
        <v>8</v>
      </c>
      <c r="U24" s="146" t="s">
        <v>286</v>
      </c>
      <c r="V24" s="122">
        <f>IF(SUM(V21:V23),SUM(V21:V23),"–")</f>
        <v>12</v>
      </c>
    </row>
    <row r="25" spans="1:22" s="61" customFormat="1" ht="14.1" customHeight="1" x14ac:dyDescent="0.2">
      <c r="A25" s="79"/>
      <c r="B25" s="172"/>
      <c r="C25" s="172"/>
      <c r="D25" s="172"/>
      <c r="E25" s="172"/>
      <c r="F25" s="172"/>
      <c r="G25" s="172"/>
      <c r="H25" s="172"/>
      <c r="I25" s="172"/>
      <c r="J25" s="172"/>
      <c r="K25" s="172"/>
      <c r="L25" s="172"/>
      <c r="M25" s="172"/>
      <c r="N25" s="172"/>
      <c r="O25" s="172"/>
      <c r="P25" s="172"/>
      <c r="Q25" s="172"/>
      <c r="R25" s="172"/>
      <c r="S25" s="172"/>
      <c r="T25" s="172"/>
      <c r="U25" s="172"/>
      <c r="V25" s="172"/>
    </row>
    <row r="26" spans="1:22" s="66" customFormat="1" ht="24" customHeight="1" x14ac:dyDescent="0.2">
      <c r="A26" s="186" t="s">
        <v>238</v>
      </c>
      <c r="B26" s="178"/>
      <c r="C26" s="178"/>
      <c r="D26" s="122"/>
      <c r="E26" s="122"/>
      <c r="F26" s="122"/>
      <c r="G26" s="122"/>
      <c r="H26" s="122"/>
      <c r="I26" s="122"/>
      <c r="J26" s="122"/>
      <c r="K26" s="122"/>
      <c r="L26" s="122"/>
      <c r="M26" s="122"/>
      <c r="N26" s="122"/>
      <c r="O26" s="122"/>
      <c r="P26" s="122"/>
      <c r="Q26" s="122"/>
      <c r="R26" s="122"/>
      <c r="S26" s="122"/>
      <c r="T26" s="122"/>
      <c r="U26" s="122"/>
      <c r="V26" s="122"/>
    </row>
    <row r="27" spans="1:22" s="66" customFormat="1" ht="14.1" customHeight="1" x14ac:dyDescent="0.2">
      <c r="A27" s="103" t="s">
        <v>234</v>
      </c>
      <c r="B27" s="136">
        <f>IF(SUM(L27,M27,N27,O27,P27)&gt;0,SUM(L27,M27,N27,O27,P27),"–")</f>
        <v>276</v>
      </c>
      <c r="C27" s="136">
        <f>IF(SUM(Q27,R27,S27,T27,V27)&gt;0,SUM(Q27,R27,S27,T27,V27),"–")</f>
        <v>223</v>
      </c>
      <c r="D27" s="28">
        <f>'1 Järnväg'!F11</f>
        <v>30</v>
      </c>
      <c r="E27" s="28">
        <f>'1 Järnväg'!G11</f>
        <v>59</v>
      </c>
      <c r="F27" s="28">
        <f>'1 Järnväg'!H11</f>
        <v>56</v>
      </c>
      <c r="G27" s="28">
        <f>'1 Järnväg'!I11</f>
        <v>64</v>
      </c>
      <c r="H27" s="28">
        <f>'1 Järnväg'!J11</f>
        <v>72</v>
      </c>
      <c r="I27" s="28">
        <f>'1 Järnväg'!K11</f>
        <v>54</v>
      </c>
      <c r="J27" s="28">
        <f>'1 Järnväg'!L11</f>
        <v>62</v>
      </c>
      <c r="K27" s="28">
        <f>'1 Järnväg'!M11</f>
        <v>59</v>
      </c>
      <c r="L27" s="28">
        <f>'1 Järnväg'!N11</f>
        <v>50</v>
      </c>
      <c r="M27" s="28">
        <f>'1 Järnväg'!O11</f>
        <v>49</v>
      </c>
      <c r="N27" s="28">
        <f>'1 Järnväg'!P11</f>
        <v>73</v>
      </c>
      <c r="O27" s="28">
        <f>'1 Järnväg'!Q11</f>
        <v>56</v>
      </c>
      <c r="P27" s="28">
        <f>'1 Järnväg'!R11</f>
        <v>48</v>
      </c>
      <c r="Q27" s="28">
        <f>'1 Järnväg'!S11</f>
        <v>46</v>
      </c>
      <c r="R27" s="28">
        <f>'1 Järnväg'!T11</f>
        <v>58</v>
      </c>
      <c r="S27" s="28">
        <f>'1 Järnväg'!U11</f>
        <v>42</v>
      </c>
      <c r="T27" s="28">
        <f>'1 Järnväg'!V11</f>
        <v>34</v>
      </c>
      <c r="U27" s="146" t="s">
        <v>286</v>
      </c>
      <c r="V27" s="28">
        <f>'1 Järnväg'!X11</f>
        <v>43</v>
      </c>
    </row>
    <row r="28" spans="1:22" s="66" customFormat="1" ht="14.1" customHeight="1" x14ac:dyDescent="0.2">
      <c r="A28" s="103" t="s">
        <v>235</v>
      </c>
      <c r="B28" s="136">
        <f>IF(SUM(L28,M28,N28,O28,P28)&gt;0,SUM(L28,M28,N28,O28,P28),"–")</f>
        <v>73</v>
      </c>
      <c r="C28" s="136">
        <f>IF(SUM(Q28,R28,S28,T28,V28)&gt;0,SUM(Q28,R28,S28,T28,V28),"–")</f>
        <v>48</v>
      </c>
      <c r="D28" s="28">
        <f>'5 Spårväg'!F12</f>
        <v>22</v>
      </c>
      <c r="E28" s="28">
        <f>'5 Spårväg'!G12</f>
        <v>22</v>
      </c>
      <c r="F28" s="28">
        <f>'5 Spårväg'!H12</f>
        <v>16</v>
      </c>
      <c r="G28" s="28">
        <f>'5 Spårväg'!I12</f>
        <v>17</v>
      </c>
      <c r="H28" s="28">
        <f>'5 Spårväg'!J12</f>
        <v>14</v>
      </c>
      <c r="I28" s="28">
        <f>'5 Spårväg'!K12</f>
        <v>27</v>
      </c>
      <c r="J28" s="28">
        <f>'5 Spårväg'!L12</f>
        <v>34</v>
      </c>
      <c r="K28" s="28">
        <f>'5 Spårväg'!M12</f>
        <v>30</v>
      </c>
      <c r="L28" s="28">
        <f>'5 Spårväg'!N12</f>
        <v>15</v>
      </c>
      <c r="M28" s="28">
        <f>'5 Spårväg'!O12</f>
        <v>19</v>
      </c>
      <c r="N28" s="28">
        <f>'5 Spårväg'!P12</f>
        <v>14</v>
      </c>
      <c r="O28" s="28">
        <f>'5 Spårväg'!Q12</f>
        <v>18</v>
      </c>
      <c r="P28" s="28">
        <f>'5 Spårväg'!R12</f>
        <v>7</v>
      </c>
      <c r="Q28" s="28">
        <f>'5 Spårväg'!S12</f>
        <v>4</v>
      </c>
      <c r="R28" s="28">
        <f>'5 Spårväg'!T12</f>
        <v>12</v>
      </c>
      <c r="S28" s="28">
        <f>'5 Spårväg'!U12</f>
        <v>9</v>
      </c>
      <c r="T28" s="28">
        <f>'5 Spårväg'!V12</f>
        <v>9</v>
      </c>
      <c r="U28" s="146" t="s">
        <v>286</v>
      </c>
      <c r="V28" s="28">
        <f>'5 Spårväg'!X12</f>
        <v>14</v>
      </c>
    </row>
    <row r="29" spans="1:22" s="66" customFormat="1" ht="14.1" customHeight="1" x14ac:dyDescent="0.2">
      <c r="A29" s="103" t="s">
        <v>236</v>
      </c>
      <c r="B29" s="136">
        <f>IF(SUM(L29,M29,N29,O29,P29)&gt;0,SUM(L29,M29,N29,O29,P29),"–")</f>
        <v>38</v>
      </c>
      <c r="C29" s="136">
        <f>IF(SUM(Q29,R29,S29,T29,V29)&gt;0,SUM(Q29,R29,S29,T29,V29),"–")</f>
        <v>20</v>
      </c>
      <c r="D29" s="28">
        <f>'8 Tunnelbana'!F10</f>
        <v>10</v>
      </c>
      <c r="E29" s="28">
        <f>'8 Tunnelbana'!G10</f>
        <v>3</v>
      </c>
      <c r="F29" s="28">
        <f>'8 Tunnelbana'!H10</f>
        <v>6</v>
      </c>
      <c r="G29" s="28">
        <f>'8 Tunnelbana'!I10</f>
        <v>5</v>
      </c>
      <c r="H29" s="28">
        <f>'8 Tunnelbana'!J10</f>
        <v>5</v>
      </c>
      <c r="I29" s="28">
        <f>'8 Tunnelbana'!K10</f>
        <v>5</v>
      </c>
      <c r="J29" s="28">
        <f>'8 Tunnelbana'!L10</f>
        <v>5</v>
      </c>
      <c r="K29" s="28">
        <f>'8 Tunnelbana'!M10</f>
        <v>3</v>
      </c>
      <c r="L29" s="28">
        <f>'8 Tunnelbana'!N10</f>
        <v>7</v>
      </c>
      <c r="M29" s="28">
        <f>'8 Tunnelbana'!O10</f>
        <v>2</v>
      </c>
      <c r="N29" s="28">
        <f>'8 Tunnelbana'!P10</f>
        <v>9</v>
      </c>
      <c r="O29" s="28">
        <f>'8 Tunnelbana'!Q10</f>
        <v>11</v>
      </c>
      <c r="P29" s="28">
        <f>'8 Tunnelbana'!R10</f>
        <v>9</v>
      </c>
      <c r="Q29" s="28">
        <f>'8 Tunnelbana'!S10</f>
        <v>4</v>
      </c>
      <c r="R29" s="28">
        <f>'8 Tunnelbana'!T10</f>
        <v>2</v>
      </c>
      <c r="S29" s="28">
        <f>'8 Tunnelbana'!U10</f>
        <v>6</v>
      </c>
      <c r="T29" s="28">
        <f>'8 Tunnelbana'!V10</f>
        <v>4</v>
      </c>
      <c r="U29" s="28"/>
      <c r="V29" s="28">
        <f>'8 Tunnelbana'!X10</f>
        <v>4</v>
      </c>
    </row>
    <row r="30" spans="1:22" s="66" customFormat="1" ht="14.1" customHeight="1" x14ac:dyDescent="0.2">
      <c r="A30" s="186" t="s">
        <v>237</v>
      </c>
      <c r="B30" s="178">
        <f>IF(SUM(L30,M30,N30,O30,P30)&gt;0,SUM(L30,M30,N30,O30,P30),"–")</f>
        <v>387</v>
      </c>
      <c r="C30" s="178">
        <f>IF(SUM(Q30,R30,S30,T30,V30)&gt;0,SUM(Q30,R30,S30,T30,V30),"–")</f>
        <v>291</v>
      </c>
      <c r="D30" s="122">
        <f t="shared" ref="D30:T30" si="4">IF(SUM(D27:D29),SUM(D27:D29),"–")</f>
        <v>62</v>
      </c>
      <c r="E30" s="122">
        <f t="shared" si="4"/>
        <v>84</v>
      </c>
      <c r="F30" s="122">
        <f t="shared" si="4"/>
        <v>78</v>
      </c>
      <c r="G30" s="122">
        <f t="shared" si="4"/>
        <v>86</v>
      </c>
      <c r="H30" s="122">
        <f t="shared" si="4"/>
        <v>91</v>
      </c>
      <c r="I30" s="122">
        <f t="shared" si="4"/>
        <v>86</v>
      </c>
      <c r="J30" s="122">
        <f t="shared" si="4"/>
        <v>101</v>
      </c>
      <c r="K30" s="122">
        <f t="shared" si="4"/>
        <v>92</v>
      </c>
      <c r="L30" s="122">
        <f t="shared" si="4"/>
        <v>72</v>
      </c>
      <c r="M30" s="122">
        <f t="shared" si="4"/>
        <v>70</v>
      </c>
      <c r="N30" s="122">
        <f t="shared" si="4"/>
        <v>96</v>
      </c>
      <c r="O30" s="122">
        <f t="shared" si="4"/>
        <v>85</v>
      </c>
      <c r="P30" s="122">
        <f t="shared" si="4"/>
        <v>64</v>
      </c>
      <c r="Q30" s="122">
        <f t="shared" si="4"/>
        <v>54</v>
      </c>
      <c r="R30" s="122">
        <f t="shared" si="4"/>
        <v>72</v>
      </c>
      <c r="S30" s="122">
        <f t="shared" si="4"/>
        <v>57</v>
      </c>
      <c r="T30" s="122">
        <f t="shared" si="4"/>
        <v>47</v>
      </c>
      <c r="U30" s="146" t="s">
        <v>286</v>
      </c>
      <c r="V30" s="122">
        <f>IF(SUM(V27:V29),SUM(V27:V29),"–")</f>
        <v>61</v>
      </c>
    </row>
    <row r="31" spans="1:22" s="66" customFormat="1" ht="33.950000000000003" customHeight="1" x14ac:dyDescent="0.2">
      <c r="A31" s="62" t="s">
        <v>272</v>
      </c>
      <c r="B31" s="178"/>
      <c r="C31" s="178"/>
      <c r="D31" s="178"/>
      <c r="E31" s="178"/>
      <c r="F31" s="178"/>
      <c r="G31" s="178"/>
      <c r="H31" s="178"/>
      <c r="I31" s="178"/>
      <c r="J31" s="178"/>
      <c r="K31" s="178"/>
      <c r="L31" s="178"/>
      <c r="M31" s="178"/>
      <c r="N31" s="178"/>
      <c r="O31" s="178"/>
      <c r="P31" s="178"/>
      <c r="Q31" s="178"/>
      <c r="R31" s="178"/>
      <c r="S31" s="178"/>
      <c r="T31" s="178"/>
      <c r="U31" s="178"/>
      <c r="V31" s="178"/>
    </row>
    <row r="32" spans="1:22" s="66" customFormat="1" ht="14.1" customHeight="1" x14ac:dyDescent="0.2">
      <c r="A32" s="103" t="s">
        <v>234</v>
      </c>
      <c r="B32" s="136">
        <f>IF(SUM(L32,M32,N32,O32,P32)&gt;0,SUM(L32,M32,N32,O32,P32),"–")</f>
        <v>356</v>
      </c>
      <c r="C32" s="136">
        <f>IF(SUM(Q32,R32,S32,T32,V32)&gt;0,SUM(Q32,R32,S32,T32,V32),"–")</f>
        <v>401</v>
      </c>
      <c r="D32" s="28">
        <f>'1 Järnväg'!F12</f>
        <v>54</v>
      </c>
      <c r="E32" s="28">
        <f>'1 Järnväg'!G12</f>
        <v>65</v>
      </c>
      <c r="F32" s="28">
        <f>'1 Järnväg'!H12</f>
        <v>65</v>
      </c>
      <c r="G32" s="28">
        <f>'1 Järnväg'!I12</f>
        <v>62</v>
      </c>
      <c r="H32" s="28">
        <f>'1 Järnväg'!J12</f>
        <v>58</v>
      </c>
      <c r="I32" s="28">
        <f>'1 Järnväg'!K12</f>
        <v>46</v>
      </c>
      <c r="J32" s="28">
        <f>'1 Järnväg'!L12</f>
        <v>69</v>
      </c>
      <c r="K32" s="28">
        <f>'1 Järnväg'!M12</f>
        <v>79</v>
      </c>
      <c r="L32" s="28">
        <f>'1 Järnväg'!N12</f>
        <v>73</v>
      </c>
      <c r="M32" s="28">
        <f>'1 Järnväg'!O12</f>
        <v>68</v>
      </c>
      <c r="N32" s="28">
        <f>'1 Järnväg'!P12</f>
        <v>68</v>
      </c>
      <c r="O32" s="28">
        <f>'1 Järnväg'!Q12</f>
        <v>62</v>
      </c>
      <c r="P32" s="28">
        <f>'1 Järnväg'!R12</f>
        <v>85</v>
      </c>
      <c r="Q32" s="28">
        <f>'1 Järnväg'!S12</f>
        <v>94</v>
      </c>
      <c r="R32" s="28">
        <f>'1 Järnväg'!T12</f>
        <v>82</v>
      </c>
      <c r="S32" s="28">
        <f>'1 Järnväg'!U12</f>
        <v>90</v>
      </c>
      <c r="T32" s="28">
        <f>'1 Järnväg'!V12</f>
        <v>76</v>
      </c>
      <c r="U32" s="28"/>
      <c r="V32" s="28">
        <f>'1 Järnväg'!X12</f>
        <v>59</v>
      </c>
    </row>
    <row r="33" spans="1:22" s="66" customFormat="1" ht="14.1" customHeight="1" x14ac:dyDescent="0.2">
      <c r="A33" s="103" t="s">
        <v>235</v>
      </c>
      <c r="B33" s="136">
        <f>IF(SUM(L33,M33,N33,O33,P33)&gt;0,SUM(L33,M33,N33,O33,P33),"–")</f>
        <v>1</v>
      </c>
      <c r="C33" s="136">
        <f>IF(SUM(Q33,R33,S33,T33,V33)&gt;0,SUM(Q33,R33,S33,T33,V33),"–")</f>
        <v>1</v>
      </c>
      <c r="D33" s="28" t="str">
        <f>'5 Spårväg'!F13</f>
        <v>–</v>
      </c>
      <c r="E33" s="28">
        <f>'5 Spårväg'!G13</f>
        <v>1</v>
      </c>
      <c r="F33" s="28" t="str">
        <f>'5 Spårväg'!H13</f>
        <v>–</v>
      </c>
      <c r="G33" s="28" t="str">
        <f>'5 Spårväg'!I13</f>
        <v>–</v>
      </c>
      <c r="H33" s="28" t="str">
        <f>'5 Spårväg'!J13</f>
        <v>–</v>
      </c>
      <c r="I33" s="28" t="str">
        <f>'5 Spårväg'!K13</f>
        <v>–</v>
      </c>
      <c r="J33" s="28" t="str">
        <f>'5 Spårväg'!L13</f>
        <v>–</v>
      </c>
      <c r="K33" s="28" t="str">
        <f>'5 Spårväg'!M13</f>
        <v>–</v>
      </c>
      <c r="L33" s="28" t="str">
        <f>'5 Spårväg'!N13</f>
        <v>–</v>
      </c>
      <c r="M33" s="28" t="str">
        <f>'5 Spårväg'!O13</f>
        <v>–</v>
      </c>
      <c r="N33" s="28">
        <f>'5 Spårväg'!P13</f>
        <v>1</v>
      </c>
      <c r="O33" s="28" t="str">
        <f>'5 Spårväg'!Q13</f>
        <v>–</v>
      </c>
      <c r="P33" s="28" t="str">
        <f>'5 Spårväg'!R13</f>
        <v>–</v>
      </c>
      <c r="Q33" s="28">
        <f>'5 Spårväg'!S13</f>
        <v>1</v>
      </c>
      <c r="R33" s="28" t="str">
        <f>'5 Spårväg'!T13</f>
        <v>–</v>
      </c>
      <c r="S33" s="28" t="str">
        <f>'5 Spårväg'!U13</f>
        <v>–</v>
      </c>
      <c r="T33" s="28" t="str">
        <f>'5 Spårväg'!V13</f>
        <v>–</v>
      </c>
      <c r="U33" s="28"/>
      <c r="V33" s="28" t="str">
        <f>'5 Spårväg'!X13</f>
        <v>–</v>
      </c>
    </row>
    <row r="34" spans="1:22" s="66" customFormat="1" ht="14.1" customHeight="1" x14ac:dyDescent="0.2">
      <c r="A34" s="103" t="s">
        <v>236</v>
      </c>
      <c r="B34" s="136">
        <f>IF(SUM(L34,M34,N34,O34,P34)&gt;0,SUM(L34,M34,N34,O34,P34),"–")</f>
        <v>44</v>
      </c>
      <c r="C34" s="136">
        <f>IF(SUM(Q34,R34,S34,T34,V34)&gt;0,SUM(Q34,R34,S34,T34,V34),"–")</f>
        <v>49</v>
      </c>
      <c r="D34" s="28">
        <f>'8 Tunnelbana'!F11</f>
        <v>10</v>
      </c>
      <c r="E34" s="28">
        <f>'8 Tunnelbana'!G11</f>
        <v>11</v>
      </c>
      <c r="F34" s="28">
        <f>'8 Tunnelbana'!H11</f>
        <v>13</v>
      </c>
      <c r="G34" s="28">
        <f>'8 Tunnelbana'!I11</f>
        <v>6</v>
      </c>
      <c r="H34" s="28">
        <f>'8 Tunnelbana'!J11</f>
        <v>16</v>
      </c>
      <c r="I34" s="28">
        <f>'8 Tunnelbana'!K11</f>
        <v>7</v>
      </c>
      <c r="J34" s="28">
        <f>'8 Tunnelbana'!L11</f>
        <v>9</v>
      </c>
      <c r="K34" s="28">
        <f>'8 Tunnelbana'!M11</f>
        <v>9</v>
      </c>
      <c r="L34" s="28">
        <f>'8 Tunnelbana'!N11</f>
        <v>8</v>
      </c>
      <c r="M34" s="28">
        <f>'8 Tunnelbana'!O11</f>
        <v>5</v>
      </c>
      <c r="N34" s="28">
        <f>'8 Tunnelbana'!P11</f>
        <v>8</v>
      </c>
      <c r="O34" s="28">
        <f>'8 Tunnelbana'!Q11</f>
        <v>9</v>
      </c>
      <c r="P34" s="28">
        <f>'8 Tunnelbana'!R11</f>
        <v>14</v>
      </c>
      <c r="Q34" s="28">
        <f>'8 Tunnelbana'!S11</f>
        <v>7</v>
      </c>
      <c r="R34" s="28">
        <f>'8 Tunnelbana'!T11</f>
        <v>6</v>
      </c>
      <c r="S34" s="28">
        <f>'8 Tunnelbana'!U11</f>
        <v>13</v>
      </c>
      <c r="T34" s="28">
        <f>'8 Tunnelbana'!V11</f>
        <v>7</v>
      </c>
      <c r="U34" s="28"/>
      <c r="V34" s="28">
        <f>'8 Tunnelbana'!X11</f>
        <v>16</v>
      </c>
    </row>
    <row r="35" spans="1:22" s="66" customFormat="1" ht="14.1" customHeight="1" x14ac:dyDescent="0.2">
      <c r="A35" s="186" t="s">
        <v>237</v>
      </c>
      <c r="B35" s="178">
        <f>IF(SUM(L35,M35,N35,O35,P35)&gt;0,SUM(L35,M35,N35,O35,P35),"–")</f>
        <v>401</v>
      </c>
      <c r="C35" s="178">
        <f>IF(SUM(Q35,R35,S35,T35,V35)&gt;0,SUM(Q35,R35,S35,T35,V35),"–")</f>
        <v>451</v>
      </c>
      <c r="D35" s="122">
        <f t="shared" ref="D35:T35" si="5">IF(SUM(D32:D34),SUM(D32:D34),"–")</f>
        <v>64</v>
      </c>
      <c r="E35" s="122">
        <f t="shared" si="5"/>
        <v>77</v>
      </c>
      <c r="F35" s="122">
        <f t="shared" si="5"/>
        <v>78</v>
      </c>
      <c r="G35" s="122">
        <f t="shared" si="5"/>
        <v>68</v>
      </c>
      <c r="H35" s="122">
        <f t="shared" si="5"/>
        <v>74</v>
      </c>
      <c r="I35" s="122">
        <f t="shared" si="5"/>
        <v>53</v>
      </c>
      <c r="J35" s="122">
        <f t="shared" si="5"/>
        <v>78</v>
      </c>
      <c r="K35" s="122">
        <f t="shared" si="5"/>
        <v>88</v>
      </c>
      <c r="L35" s="122">
        <f t="shared" si="5"/>
        <v>81</v>
      </c>
      <c r="M35" s="122">
        <f t="shared" si="5"/>
        <v>73</v>
      </c>
      <c r="N35" s="122">
        <f t="shared" si="5"/>
        <v>77</v>
      </c>
      <c r="O35" s="122">
        <f t="shared" si="5"/>
        <v>71</v>
      </c>
      <c r="P35" s="122">
        <f t="shared" si="5"/>
        <v>99</v>
      </c>
      <c r="Q35" s="122">
        <f t="shared" si="5"/>
        <v>102</v>
      </c>
      <c r="R35" s="122">
        <f t="shared" si="5"/>
        <v>88</v>
      </c>
      <c r="S35" s="122">
        <f t="shared" si="5"/>
        <v>103</v>
      </c>
      <c r="T35" s="122">
        <f t="shared" si="5"/>
        <v>83</v>
      </c>
      <c r="U35" s="122"/>
      <c r="V35" s="122">
        <f>IF(SUM(V32:V34),SUM(V32:V34),"–")</f>
        <v>75</v>
      </c>
    </row>
    <row r="36" spans="1:22" s="66" customFormat="1" ht="14.1" customHeight="1" x14ac:dyDescent="0.2">
      <c r="A36" s="189"/>
      <c r="B36" s="172"/>
      <c r="C36" s="172"/>
      <c r="D36" s="172"/>
      <c r="E36" s="172"/>
      <c r="F36" s="172"/>
      <c r="G36" s="172"/>
      <c r="H36" s="172"/>
      <c r="I36" s="172"/>
      <c r="J36" s="172"/>
      <c r="K36" s="172"/>
      <c r="L36" s="172"/>
      <c r="M36" s="172"/>
      <c r="N36" s="172"/>
      <c r="O36" s="172"/>
      <c r="P36" s="172"/>
      <c r="Q36" s="172"/>
      <c r="R36" s="172"/>
      <c r="S36" s="172"/>
      <c r="T36" s="172"/>
      <c r="U36" s="172"/>
      <c r="V36" s="172"/>
    </row>
    <row r="37" spans="1:22" s="66" customFormat="1" ht="14.1" customHeight="1" x14ac:dyDescent="0.2">
      <c r="A37" s="186" t="s">
        <v>246</v>
      </c>
      <c r="B37" s="169"/>
      <c r="C37" s="169"/>
      <c r="D37" s="169"/>
      <c r="E37" s="169"/>
      <c r="F37" s="169"/>
      <c r="G37" s="169"/>
      <c r="H37" s="169"/>
      <c r="I37" s="169"/>
      <c r="J37" s="169"/>
      <c r="K37" s="169"/>
      <c r="L37" s="169"/>
      <c r="M37" s="169"/>
      <c r="N37" s="169"/>
      <c r="O37" s="169"/>
      <c r="P37" s="169"/>
      <c r="Q37" s="169"/>
      <c r="R37" s="169"/>
      <c r="S37" s="169"/>
      <c r="T37" s="169"/>
      <c r="U37" s="169"/>
      <c r="V37" s="169"/>
    </row>
    <row r="38" spans="1:22" s="190" customFormat="1" ht="14.1" customHeight="1" x14ac:dyDescent="0.2">
      <c r="A38" s="186" t="s">
        <v>238</v>
      </c>
    </row>
    <row r="39" spans="1:22" s="112" customFormat="1" ht="14.1" customHeight="1" x14ac:dyDescent="0.2">
      <c r="A39" s="69" t="s">
        <v>306</v>
      </c>
      <c r="B39" s="28" t="s">
        <v>3</v>
      </c>
      <c r="C39" s="136">
        <f>IF(SUM(Q39,R39,S39,T39,V39)&gt;0,SUM(Q39,R39,S39,T39,V39),"–")</f>
        <v>17</v>
      </c>
      <c r="D39" s="28" t="s">
        <v>3</v>
      </c>
      <c r="E39" s="28" t="s">
        <v>3</v>
      </c>
      <c r="F39" s="28" t="s">
        <v>3</v>
      </c>
      <c r="G39" s="28" t="s">
        <v>3</v>
      </c>
      <c r="H39" s="28" t="s">
        <v>3</v>
      </c>
      <c r="I39" s="28" t="s">
        <v>3</v>
      </c>
      <c r="J39" s="28" t="s">
        <v>3</v>
      </c>
      <c r="K39" s="28" t="s">
        <v>3</v>
      </c>
      <c r="L39" s="28" t="s">
        <v>3</v>
      </c>
      <c r="M39" s="171">
        <f>IF(SUM('3 Järnväg'!O24,'6 Spårväg'!O24,'9 Tunnelbana'!O21),SUM('3 Järnväg'!O24,'6 Spårväg'!O24,'9 Tunnelbana'!O21),"–")</f>
        <v>9</v>
      </c>
      <c r="N39" s="171">
        <f>IF(SUM('3 Järnväg'!P24,'6 Spårväg'!P24,'9 Tunnelbana'!P21),SUM('3 Järnväg'!P24,'6 Spårväg'!P24,'9 Tunnelbana'!P21),"–")</f>
        <v>12</v>
      </c>
      <c r="O39" s="171">
        <f>IF(SUM('3 Järnväg'!Q24,'6 Spårväg'!Q24,'9 Tunnelbana'!Q21),SUM('3 Järnväg'!Q24,'6 Spårväg'!Q24,'9 Tunnelbana'!Q21),"–")</f>
        <v>9</v>
      </c>
      <c r="P39" s="171">
        <f>IF(SUM('3 Järnväg'!R24,'6 Spårväg'!R24,'9 Tunnelbana'!R21),SUM('3 Järnväg'!R24,'6 Spårväg'!R24,'9 Tunnelbana'!R21),"–")</f>
        <v>6</v>
      </c>
      <c r="Q39" s="171">
        <f>IF(SUM('3 Järnväg'!S24,'6 Spårväg'!S24,'9 Tunnelbana'!S21),SUM('3 Järnväg'!S24,'6 Spårväg'!S24,'9 Tunnelbana'!S21),"–")</f>
        <v>6</v>
      </c>
      <c r="R39" s="171">
        <f>IF(SUM('3 Järnväg'!T24,'6 Spårväg'!T24,'9 Tunnelbana'!T21),SUM('3 Järnväg'!T24,'6 Spårväg'!T24,'9 Tunnelbana'!T21),"–")</f>
        <v>6</v>
      </c>
      <c r="S39" s="171">
        <f>IF(SUM('3 Järnväg'!U24,'6 Spårväg'!U24,'9 Tunnelbana'!U21),SUM('3 Järnväg'!U24,'6 Spårväg'!U24,'9 Tunnelbana'!U21),"–")</f>
        <v>3</v>
      </c>
      <c r="T39" s="123" t="str">
        <f>IF(SUM('3 Järnväg'!V24,'6 Spårväg'!V24,'9 Tunnelbana'!V21),SUM('3 Järnväg'!V24,'6 Spårväg'!V24,'9 Tunnelbana'!V21),"–")</f>
        <v>–</v>
      </c>
      <c r="U39" s="171"/>
      <c r="V39" s="171">
        <f>IF(SUM('3 Järnväg'!X24,'6 Spårväg'!X24,'9 Tunnelbana'!X21),SUM('3 Järnväg'!X24,'6 Spårväg'!X24,'9 Tunnelbana'!X21),"–")</f>
        <v>2</v>
      </c>
    </row>
    <row r="40" spans="1:22" s="112" customFormat="1" ht="14.1" customHeight="1" x14ac:dyDescent="0.2">
      <c r="A40" s="69" t="s">
        <v>307</v>
      </c>
      <c r="B40" s="28" t="s">
        <v>3</v>
      </c>
      <c r="C40" s="136">
        <f>IF(SUM(Q40,R40,S40,T40,V40)&gt;0,SUM(Q40,R40,S40,T40,V40),"–")</f>
        <v>81</v>
      </c>
      <c r="D40" s="28" t="s">
        <v>3</v>
      </c>
      <c r="E40" s="28" t="s">
        <v>3</v>
      </c>
      <c r="F40" s="28" t="s">
        <v>3</v>
      </c>
      <c r="G40" s="28" t="s">
        <v>3</v>
      </c>
      <c r="H40" s="28" t="s">
        <v>3</v>
      </c>
      <c r="I40" s="28" t="s">
        <v>3</v>
      </c>
      <c r="J40" s="28" t="s">
        <v>3</v>
      </c>
      <c r="K40" s="28" t="s">
        <v>3</v>
      </c>
      <c r="L40" s="28" t="s">
        <v>3</v>
      </c>
      <c r="M40" s="171">
        <f>IF(SUM('3 Järnväg'!O25,'6 Spårväg'!O25,'9 Tunnelbana'!O22),SUM('3 Järnväg'!O25,'6 Spårväg'!O25,'9 Tunnelbana'!O22),"–")</f>
        <v>13</v>
      </c>
      <c r="N40" s="171">
        <f>IF(SUM('3 Järnväg'!P25,'6 Spårväg'!P25,'9 Tunnelbana'!P22),SUM('3 Järnväg'!P25,'6 Spårväg'!P25,'9 Tunnelbana'!P22),"–")</f>
        <v>40</v>
      </c>
      <c r="O40" s="171">
        <f>IF(SUM('3 Järnväg'!Q25,'6 Spårväg'!Q25,'9 Tunnelbana'!Q22),SUM('3 Järnväg'!Q25,'6 Spårväg'!Q25,'9 Tunnelbana'!Q22),"–")</f>
        <v>21</v>
      </c>
      <c r="P40" s="171">
        <f>IF(SUM('3 Järnväg'!R25,'6 Spårväg'!R25,'9 Tunnelbana'!R22),SUM('3 Järnväg'!R25,'6 Spårväg'!R25,'9 Tunnelbana'!R22),"–")</f>
        <v>16</v>
      </c>
      <c r="Q40" s="171">
        <f>IF(SUM('3 Järnväg'!S25,'6 Spårväg'!S25,'9 Tunnelbana'!S22),SUM('3 Järnväg'!S25,'6 Spårväg'!S25,'9 Tunnelbana'!S22),"–")</f>
        <v>13</v>
      </c>
      <c r="R40" s="171">
        <f>IF(SUM('3 Järnväg'!T25,'6 Spårväg'!T25,'9 Tunnelbana'!T22),SUM('3 Järnväg'!T25,'6 Spårväg'!T25,'9 Tunnelbana'!T22),"–")</f>
        <v>21</v>
      </c>
      <c r="S40" s="171">
        <f>IF(SUM('3 Järnväg'!U25,'6 Spårväg'!U25,'9 Tunnelbana'!U22),SUM('3 Järnväg'!U25,'6 Spårväg'!U25,'9 Tunnelbana'!U22),"–")</f>
        <v>17</v>
      </c>
      <c r="T40" s="171">
        <f>IF(SUM('3 Järnväg'!V25,'6 Spårväg'!V25,'9 Tunnelbana'!V22),SUM('3 Järnväg'!V25,'6 Spårväg'!V25,'9 Tunnelbana'!V22),"–")</f>
        <v>14</v>
      </c>
      <c r="U40" s="171"/>
      <c r="V40" s="171">
        <f>IF(SUM('3 Järnväg'!X25,'6 Spårväg'!X25,'9 Tunnelbana'!X22),SUM('3 Järnväg'!X25,'6 Spårväg'!X25,'9 Tunnelbana'!X22),"–")</f>
        <v>16</v>
      </c>
    </row>
    <row r="41" spans="1:22" s="112" customFormat="1" ht="14.1" customHeight="1" x14ac:dyDescent="0.2">
      <c r="A41" s="186" t="s">
        <v>237</v>
      </c>
      <c r="B41" s="178">
        <f>IF(SUM(L41,M41,N41,O41,P41)&gt;0,SUM(L41,M41,N41,O41,P41),"–")</f>
        <v>147</v>
      </c>
      <c r="C41" s="178">
        <f>IF(SUM(Q41,R41,S41,T41,V41)&gt;0,SUM(Q41,R41,S41,T41,V41),"–")</f>
        <v>98</v>
      </c>
      <c r="D41" s="170">
        <f>SUM('3 Järnväg'!F23,'6 Spårväg'!F23,'9 Tunnelbana'!F20)</f>
        <v>26</v>
      </c>
      <c r="E41" s="170">
        <f>SUM('3 Järnväg'!G23,'6 Spårväg'!G23,'9 Tunnelbana'!G20)</f>
        <v>16</v>
      </c>
      <c r="F41" s="170">
        <f>SUM('3 Järnväg'!H23,'6 Spårväg'!H23,'9 Tunnelbana'!H20)</f>
        <v>21</v>
      </c>
      <c r="G41" s="170">
        <f>SUM('3 Järnväg'!I23,'6 Spårväg'!I23,'9 Tunnelbana'!I20)</f>
        <v>27</v>
      </c>
      <c r="H41" s="170">
        <f>SUM('3 Järnväg'!J23,'6 Spårväg'!J23,'9 Tunnelbana'!J20)</f>
        <v>29</v>
      </c>
      <c r="I41" s="170">
        <f>SUM('3 Järnväg'!K23,'6 Spårväg'!K23,'9 Tunnelbana'!K20)</f>
        <v>26</v>
      </c>
      <c r="J41" s="170">
        <f>SUM('3 Järnväg'!L23,'6 Spårväg'!L23,'9 Tunnelbana'!L20)</f>
        <v>22</v>
      </c>
      <c r="K41" s="170">
        <f>SUM('3 Järnväg'!M23,'6 Spårväg'!M23,'9 Tunnelbana'!M20)</f>
        <v>27</v>
      </c>
      <c r="L41" s="170">
        <f>SUM('3 Järnväg'!N23,'6 Spårväg'!N23,'9 Tunnelbana'!N20)</f>
        <v>21</v>
      </c>
      <c r="M41" s="122">
        <f t="shared" ref="M41" si="6">IF(SUM(M38:M40),SUM(M38:M40),"–")</f>
        <v>22</v>
      </c>
      <c r="N41" s="122">
        <f t="shared" ref="N41" si="7">IF(SUM(N38:N40),SUM(N38:N40),"–")</f>
        <v>52</v>
      </c>
      <c r="O41" s="122">
        <f t="shared" ref="O41" si="8">IF(SUM(O38:O40),SUM(O38:O40),"–")</f>
        <v>30</v>
      </c>
      <c r="P41" s="122">
        <f t="shared" ref="P41" si="9">IF(SUM(P38:P40),SUM(P38:P40),"–")</f>
        <v>22</v>
      </c>
      <c r="Q41" s="122">
        <f t="shared" ref="Q41" si="10">IF(SUM(Q38:Q40),SUM(Q38:Q40),"–")</f>
        <v>19</v>
      </c>
      <c r="R41" s="122">
        <f t="shared" ref="R41" si="11">IF(SUM(R38:R40),SUM(R38:R40),"–")</f>
        <v>27</v>
      </c>
      <c r="S41" s="122">
        <f t="shared" ref="S41" si="12">IF(SUM(S38:S40),SUM(S38:S40),"–")</f>
        <v>20</v>
      </c>
      <c r="T41" s="122">
        <f t="shared" ref="T41" si="13">IF(SUM(T38:T40),SUM(T38:T40),"–")</f>
        <v>14</v>
      </c>
      <c r="U41" s="122"/>
      <c r="V41" s="122">
        <f t="shared" ref="V41" si="14">IF(SUM(V38:V40),SUM(V38:V40),"–")</f>
        <v>18</v>
      </c>
    </row>
    <row r="42" spans="1:22" s="112" customFormat="1" ht="14.1" customHeight="1" x14ac:dyDescent="0.2">
      <c r="A42" s="186"/>
      <c r="B42" s="28"/>
      <c r="C42" s="28"/>
      <c r="D42" s="28"/>
      <c r="E42" s="28"/>
      <c r="F42" s="28"/>
      <c r="G42" s="28"/>
      <c r="H42" s="28"/>
      <c r="I42" s="28"/>
      <c r="J42" s="28"/>
      <c r="K42" s="28"/>
      <c r="L42" s="28"/>
      <c r="M42" s="28"/>
      <c r="N42" s="28"/>
      <c r="O42" s="28"/>
      <c r="P42" s="28"/>
      <c r="Q42" s="28"/>
      <c r="R42" s="28"/>
      <c r="S42" s="28"/>
      <c r="T42" s="28"/>
      <c r="U42" s="28"/>
      <c r="V42" s="28"/>
    </row>
    <row r="43" spans="1:22" s="112" customFormat="1" ht="13.5" customHeight="1" x14ac:dyDescent="0.2">
      <c r="A43" s="186" t="s">
        <v>303</v>
      </c>
      <c r="B43" s="136"/>
      <c r="C43" s="136"/>
      <c r="D43" s="28"/>
      <c r="E43" s="28"/>
      <c r="F43" s="28"/>
      <c r="G43" s="28"/>
      <c r="H43" s="28"/>
      <c r="I43" s="28"/>
      <c r="J43" s="28"/>
      <c r="K43" s="28"/>
      <c r="L43" s="28"/>
      <c r="M43" s="171"/>
      <c r="N43" s="171"/>
      <c r="O43" s="171"/>
      <c r="P43" s="171"/>
      <c r="Q43" s="171"/>
      <c r="R43" s="171"/>
      <c r="S43" s="171"/>
      <c r="T43" s="171"/>
      <c r="U43" s="171"/>
      <c r="V43" s="171"/>
    </row>
    <row r="44" spans="1:22" s="190" customFormat="1" ht="13.5" customHeight="1" x14ac:dyDescent="0.2">
      <c r="A44" s="62" t="s">
        <v>39</v>
      </c>
    </row>
    <row r="45" spans="1:22" s="112" customFormat="1" ht="13.5" customHeight="1" x14ac:dyDescent="0.2">
      <c r="A45" s="69" t="s">
        <v>306</v>
      </c>
      <c r="B45" s="28" t="s">
        <v>3</v>
      </c>
      <c r="C45" s="136">
        <f>IF(SUM(Q45,R45,S45,T45,V45)&gt;0,SUM(Q45,R45,S45,T45,V45),"–")</f>
        <v>136</v>
      </c>
      <c r="D45" s="28" t="s">
        <v>3</v>
      </c>
      <c r="E45" s="28" t="s">
        <v>3</v>
      </c>
      <c r="F45" s="28" t="s">
        <v>3</v>
      </c>
      <c r="G45" s="28" t="s">
        <v>3</v>
      </c>
      <c r="H45" s="28" t="s">
        <v>3</v>
      </c>
      <c r="I45" s="28" t="s">
        <v>3</v>
      </c>
      <c r="J45" s="28" t="s">
        <v>3</v>
      </c>
      <c r="K45" s="28" t="s">
        <v>3</v>
      </c>
      <c r="L45" s="28" t="s">
        <v>3</v>
      </c>
      <c r="M45" s="171">
        <f>SUM('3 Järnväg'!O27,'6 Spårväg'!O27,'9 Tunnelbana'!O24)</f>
        <v>31</v>
      </c>
      <c r="N45" s="171">
        <f>SUM('3 Järnväg'!P27,'6 Spårväg'!P27,'9 Tunnelbana'!P24)</f>
        <v>17</v>
      </c>
      <c r="O45" s="171">
        <f>SUM('3 Järnväg'!Q27,'6 Spårväg'!Q27,'9 Tunnelbana'!Q24)</f>
        <v>21</v>
      </c>
      <c r="P45" s="171">
        <f>SUM('3 Järnväg'!R27,'6 Spårväg'!R27,'9 Tunnelbana'!R24)</f>
        <v>25</v>
      </c>
      <c r="Q45" s="171">
        <f>SUM('3 Järnväg'!S27,'6 Spårväg'!S27,'9 Tunnelbana'!S24)</f>
        <v>37</v>
      </c>
      <c r="R45" s="171">
        <f>SUM('3 Järnväg'!T27,'6 Spårväg'!T27,'9 Tunnelbana'!T24)</f>
        <v>29</v>
      </c>
      <c r="S45" s="171">
        <f>SUM('3 Järnväg'!U27,'6 Spårväg'!U27,'9 Tunnelbana'!U24)</f>
        <v>24</v>
      </c>
      <c r="T45" s="171">
        <f>SUM('3 Järnväg'!V27,'6 Spårväg'!V27,'9 Tunnelbana'!V24)</f>
        <v>25</v>
      </c>
      <c r="U45" s="171"/>
      <c r="V45" s="171">
        <f>SUM('3 Järnväg'!X27,'6 Spårväg'!X27,'9 Tunnelbana'!X24)</f>
        <v>21</v>
      </c>
    </row>
    <row r="46" spans="1:22" s="112" customFormat="1" ht="14.1" customHeight="1" x14ac:dyDescent="0.2">
      <c r="A46" s="69" t="s">
        <v>307</v>
      </c>
      <c r="B46" s="28" t="s">
        <v>3</v>
      </c>
      <c r="C46" s="136">
        <f>IF(SUM(Q46,R46,S46,T46,V46)&gt;0,SUM(Q46,R46,S46,T46,V46),"–")</f>
        <v>281</v>
      </c>
      <c r="D46" s="28" t="s">
        <v>3</v>
      </c>
      <c r="E46" s="28" t="s">
        <v>3</v>
      </c>
      <c r="F46" s="28" t="s">
        <v>3</v>
      </c>
      <c r="G46" s="28" t="s">
        <v>3</v>
      </c>
      <c r="H46" s="28" t="s">
        <v>3</v>
      </c>
      <c r="I46" s="28" t="s">
        <v>3</v>
      </c>
      <c r="J46" s="28" t="s">
        <v>3</v>
      </c>
      <c r="K46" s="28" t="s">
        <v>3</v>
      </c>
      <c r="L46" s="28" t="s">
        <v>3</v>
      </c>
      <c r="M46" s="171">
        <f>SUM('3 Järnväg'!O28,'6 Spårväg'!O28,'9 Tunnelbana'!O25)</f>
        <v>38</v>
      </c>
      <c r="N46" s="171">
        <f>SUM('3 Järnväg'!P28,'6 Spårväg'!P28,'9 Tunnelbana'!P25)</f>
        <v>55</v>
      </c>
      <c r="O46" s="171">
        <f>SUM('3 Järnväg'!Q28,'6 Spårväg'!Q28,'9 Tunnelbana'!Q25)</f>
        <v>43</v>
      </c>
      <c r="P46" s="171">
        <f>SUM('3 Järnväg'!R28,'6 Spårväg'!R28,'9 Tunnelbana'!R25)</f>
        <v>70</v>
      </c>
      <c r="Q46" s="171">
        <f>SUM('3 Järnväg'!S28,'6 Spårväg'!S28,'9 Tunnelbana'!S25)</f>
        <v>61</v>
      </c>
      <c r="R46" s="171">
        <f>SUM('3 Järnväg'!T28,'6 Spårväg'!T28,'9 Tunnelbana'!T25)</f>
        <v>54</v>
      </c>
      <c r="S46" s="171">
        <f>SUM('3 Järnväg'!U28,'6 Spårväg'!U28,'9 Tunnelbana'!U25)</f>
        <v>74</v>
      </c>
      <c r="T46" s="171">
        <f>SUM('3 Järnväg'!V28,'6 Spårväg'!V28,'9 Tunnelbana'!V25)</f>
        <v>50</v>
      </c>
      <c r="U46" s="171"/>
      <c r="V46" s="171">
        <f>SUM('3 Järnväg'!X28,'6 Spårväg'!X28,'9 Tunnelbana'!X25)</f>
        <v>42</v>
      </c>
    </row>
    <row r="47" spans="1:22" s="112" customFormat="1" ht="14.1" customHeight="1" x14ac:dyDescent="0.2">
      <c r="A47" s="191" t="s">
        <v>237</v>
      </c>
      <c r="B47" s="82">
        <f>IF(SUM(L47,M47,N47,O47,P47)&gt;0,SUM(L47,M47,N47,O47,P47),"–")</f>
        <v>377</v>
      </c>
      <c r="C47" s="172">
        <f>IF(SUM(Q47,R47,S47,T47,V47)&gt;0,SUM(Q47,R47,S47,T47,V47),"–")</f>
        <v>417</v>
      </c>
      <c r="D47" s="192">
        <f>SUM('3 Järnväg'!F26,'6 Spårväg'!F26,'9 Tunnelbana'!F23)</f>
        <v>60</v>
      </c>
      <c r="E47" s="192">
        <f>SUM('3 Järnväg'!G26,'6 Spårväg'!G26,'9 Tunnelbana'!G23)</f>
        <v>69</v>
      </c>
      <c r="F47" s="192">
        <f>SUM('3 Järnväg'!H26,'6 Spårväg'!H26,'9 Tunnelbana'!H23)</f>
        <v>72</v>
      </c>
      <c r="G47" s="192">
        <f>SUM('3 Järnväg'!I26,'6 Spårväg'!I26,'9 Tunnelbana'!I23)</f>
        <v>64</v>
      </c>
      <c r="H47" s="192">
        <f>SUM('3 Järnväg'!J26,'6 Spårväg'!J26,'9 Tunnelbana'!J23)</f>
        <v>68</v>
      </c>
      <c r="I47" s="192">
        <f>SUM('3 Järnväg'!K26,'6 Spårväg'!K26,'9 Tunnelbana'!K23)</f>
        <v>50</v>
      </c>
      <c r="J47" s="192">
        <f>SUM('3 Järnväg'!L26,'6 Spårväg'!L26,'9 Tunnelbana'!L23)</f>
        <v>71</v>
      </c>
      <c r="K47" s="192">
        <f>SUM('3 Järnväg'!M26,'6 Spårväg'!M26,'9 Tunnelbana'!M23)</f>
        <v>83</v>
      </c>
      <c r="L47" s="192">
        <f>SUM('3 Järnväg'!N26,'6 Spårväg'!N26,'9 Tunnelbana'!N23)</f>
        <v>77</v>
      </c>
      <c r="M47" s="221">
        <f t="shared" ref="M47" si="15">IF(SUM(M44:M46),SUM(M44:M46),"–")</f>
        <v>69</v>
      </c>
      <c r="N47" s="221">
        <f t="shared" ref="N47" si="16">IF(SUM(N44:N46),SUM(N44:N46),"–")</f>
        <v>72</v>
      </c>
      <c r="O47" s="221">
        <f t="shared" ref="O47" si="17">IF(SUM(O44:O46),SUM(O44:O46),"–")</f>
        <v>64</v>
      </c>
      <c r="P47" s="221">
        <f t="shared" ref="P47" si="18">IF(SUM(P44:P46),SUM(P44:P46),"–")</f>
        <v>95</v>
      </c>
      <c r="Q47" s="221">
        <f t="shared" ref="Q47" si="19">IF(SUM(Q44:Q46),SUM(Q44:Q46),"–")</f>
        <v>98</v>
      </c>
      <c r="R47" s="221">
        <f t="shared" ref="R47" si="20">IF(SUM(R44:R46),SUM(R44:R46),"–")</f>
        <v>83</v>
      </c>
      <c r="S47" s="221">
        <f t="shared" ref="S47" si="21">IF(SUM(S44:S46),SUM(S44:S46),"–")</f>
        <v>98</v>
      </c>
      <c r="T47" s="221">
        <f t="shared" ref="T47" si="22">IF(SUM(T44:T46),SUM(T44:T46),"–")</f>
        <v>75</v>
      </c>
      <c r="U47" s="221"/>
      <c r="V47" s="221">
        <f t="shared" ref="V47" si="23">IF(SUM(V44:V46),SUM(V44:V46),"–")</f>
        <v>63</v>
      </c>
    </row>
    <row r="48" spans="1:22" s="66" customFormat="1" x14ac:dyDescent="0.2">
      <c r="A48" s="112"/>
      <c r="B48" s="28"/>
      <c r="C48" s="28"/>
      <c r="D48" s="28"/>
      <c r="E48" s="28"/>
      <c r="F48" s="28"/>
      <c r="G48" s="28"/>
      <c r="H48" s="28"/>
      <c r="I48" s="28"/>
      <c r="J48" s="28"/>
      <c r="K48" s="28"/>
      <c r="L48" s="28"/>
      <c r="M48" s="28"/>
      <c r="N48" s="28"/>
      <c r="O48" s="28"/>
      <c r="P48" s="28"/>
      <c r="Q48" s="28"/>
      <c r="R48" s="28"/>
      <c r="S48" s="28"/>
      <c r="T48" s="28"/>
      <c r="U48" s="28"/>
      <c r="V48" s="28"/>
    </row>
    <row r="49" spans="1:22" s="66" customFormat="1" ht="21" x14ac:dyDescent="0.2">
      <c r="A49" s="182" t="s">
        <v>304</v>
      </c>
    </row>
    <row r="50" spans="1:22" s="66" customFormat="1" x14ac:dyDescent="0.2">
      <c r="A50" s="69" t="s">
        <v>306</v>
      </c>
      <c r="B50" s="28" t="s">
        <v>3</v>
      </c>
      <c r="C50" s="136">
        <f>IF(SUM(Q50,R50,S50,T50,V50)&gt;0,SUM(Q50,R50,S50,T50,V50),"–")</f>
        <v>58</v>
      </c>
      <c r="D50" s="28" t="s">
        <v>3</v>
      </c>
      <c r="E50" s="28" t="s">
        <v>3</v>
      </c>
      <c r="F50" s="28" t="s">
        <v>3</v>
      </c>
      <c r="G50" s="28" t="s">
        <v>3</v>
      </c>
      <c r="H50" s="28" t="s">
        <v>3</v>
      </c>
      <c r="I50" s="28" t="s">
        <v>3</v>
      </c>
      <c r="J50" s="28" t="s">
        <v>3</v>
      </c>
      <c r="K50" s="28" t="s">
        <v>3</v>
      </c>
      <c r="L50" s="28" t="s">
        <v>3</v>
      </c>
      <c r="M50" s="183">
        <f>SUM('4 Järnväg'!O25,'7 Spårväg'!O25,'10 Tunnelbana'!O21)</f>
        <v>16</v>
      </c>
      <c r="N50" s="183">
        <f>SUM('4 Järnväg'!P25,'7 Spårväg'!P25,'10 Tunnelbana'!P21)</f>
        <v>14</v>
      </c>
      <c r="O50" s="183">
        <f>SUM('4 Järnväg'!Q25,'7 Spårväg'!Q25,'10 Tunnelbana'!Q21)</f>
        <v>17</v>
      </c>
      <c r="P50" s="183">
        <f>SUM('4 Järnväg'!R25,'7 Spårväg'!R25,'10 Tunnelbana'!R21)</f>
        <v>4</v>
      </c>
      <c r="Q50" s="183">
        <f>SUM('4 Järnväg'!S25,'7 Spårväg'!S25,'10 Tunnelbana'!S21)</f>
        <v>10</v>
      </c>
      <c r="R50" s="183">
        <f>SUM('4 Järnväg'!T25,'7 Spårväg'!T25,'10 Tunnelbana'!T21)</f>
        <v>9</v>
      </c>
      <c r="S50" s="183">
        <f>SUM('4 Järnväg'!U25,'7 Spårväg'!U25,'10 Tunnelbana'!U21)</f>
        <v>10</v>
      </c>
      <c r="T50" s="183">
        <f>SUM('4 Järnväg'!V25,'7 Spårväg'!V25,'10 Tunnelbana'!V21)</f>
        <v>12</v>
      </c>
      <c r="U50" s="183">
        <f>SUM('4 Järnväg'!W25,'7 Spårväg'!W25,'10 Tunnelbana'!W21)</f>
        <v>0</v>
      </c>
      <c r="V50" s="183">
        <f>SUM('4 Järnväg'!X25,'7 Spårväg'!X25,'10 Tunnelbana'!X21)</f>
        <v>17</v>
      </c>
    </row>
    <row r="51" spans="1:22" s="66" customFormat="1" ht="14.25" x14ac:dyDescent="0.2">
      <c r="A51" s="69" t="s">
        <v>307</v>
      </c>
      <c r="B51" s="28" t="s">
        <v>3</v>
      </c>
      <c r="C51" s="136">
        <f>IF(SUM(Q51,R51,S51,T51,V51)&gt;0,SUM(Q51,R51,S51,T51,V51),"–")</f>
        <v>66</v>
      </c>
      <c r="D51" s="28" t="s">
        <v>3</v>
      </c>
      <c r="E51" s="28" t="s">
        <v>3</v>
      </c>
      <c r="F51" s="28" t="s">
        <v>3</v>
      </c>
      <c r="G51" s="28" t="s">
        <v>3</v>
      </c>
      <c r="H51" s="28" t="s">
        <v>3</v>
      </c>
      <c r="I51" s="28" t="s">
        <v>3</v>
      </c>
      <c r="J51" s="28" t="s">
        <v>3</v>
      </c>
      <c r="K51" s="28" t="s">
        <v>3</v>
      </c>
      <c r="L51" s="28" t="s">
        <v>3</v>
      </c>
      <c r="M51" s="183">
        <f>SUM('4 Järnväg'!O26,'7 Spårväg'!O26,'10 Tunnelbana'!O22)</f>
        <v>16</v>
      </c>
      <c r="N51" s="183">
        <f>SUM('4 Järnväg'!P26,'7 Spårväg'!P26,'10 Tunnelbana'!P22)</f>
        <v>26</v>
      </c>
      <c r="O51" s="183">
        <f>SUM('4 Järnväg'!Q26,'7 Spårväg'!Q26,'10 Tunnelbana'!Q22)</f>
        <v>24</v>
      </c>
      <c r="P51" s="183">
        <f>SUM('4 Järnväg'!R26,'7 Spårväg'!R26,'10 Tunnelbana'!R22)</f>
        <v>21</v>
      </c>
      <c r="Q51" s="183">
        <f>SUM('4 Järnväg'!S26,'7 Spårväg'!S26,'10 Tunnelbana'!S22)</f>
        <v>15</v>
      </c>
      <c r="R51" s="183">
        <f>SUM('4 Järnväg'!T26,'7 Spårväg'!T26,'10 Tunnelbana'!T22)</f>
        <v>13</v>
      </c>
      <c r="S51" s="183">
        <f>SUM('4 Järnväg'!U26,'7 Spårväg'!U26,'10 Tunnelbana'!U22)</f>
        <v>15</v>
      </c>
      <c r="T51" s="183">
        <f>SUM('4 Järnväg'!V26,'7 Spårväg'!V26,'10 Tunnelbana'!V22)</f>
        <v>11</v>
      </c>
      <c r="U51" s="146" t="s">
        <v>286</v>
      </c>
      <c r="V51" s="183">
        <f>SUM('4 Järnväg'!X26,'7 Spårväg'!X26,'10 Tunnelbana'!X22)</f>
        <v>12</v>
      </c>
    </row>
    <row r="52" spans="1:22" s="66" customFormat="1" x14ac:dyDescent="0.2">
      <c r="A52" s="177" t="s">
        <v>308</v>
      </c>
      <c r="B52" s="28" t="s">
        <v>3</v>
      </c>
      <c r="C52" s="178" t="str">
        <f>IF(SUM(Q52,R52,S52,T52,V52)&gt;0,SUM(Q52,R52,S52,T52,V52),"–")</f>
        <v>–</v>
      </c>
      <c r="D52" s="28" t="s">
        <v>3</v>
      </c>
      <c r="E52" s="28" t="s">
        <v>3</v>
      </c>
      <c r="F52" s="28" t="s">
        <v>3</v>
      </c>
      <c r="G52" s="28" t="s">
        <v>3</v>
      </c>
      <c r="H52" s="28" t="s">
        <v>3</v>
      </c>
      <c r="I52" s="28" t="s">
        <v>3</v>
      </c>
      <c r="J52" s="28" t="s">
        <v>3</v>
      </c>
      <c r="K52" s="28" t="s">
        <v>3</v>
      </c>
      <c r="L52" s="28" t="s">
        <v>3</v>
      </c>
      <c r="M52" s="183">
        <f>IF(SUM('4 Järnväg'!O23,'7 Spårväg'!O23),SUM('4 Järnväg'!O23,'7 Spårväg'!O23),"-")</f>
        <v>1</v>
      </c>
      <c r="N52" s="136" t="str">
        <f>IF(SUM('4 Järnväg'!P23,'7 Spårväg'!P23),SUM('4 Järnväg'!P23,'7 Spårväg'!P23),"–")</f>
        <v>–</v>
      </c>
      <c r="O52" s="136" t="str">
        <f>IF(SUM('4 Järnväg'!Q23,'7 Spårväg'!Q23),SUM('4 Järnväg'!Q23,'7 Spårväg'!Q23),"–")</f>
        <v>–</v>
      </c>
      <c r="P52" s="136">
        <f>IF(SUM('4 Järnväg'!R23,'7 Spårväg'!R23),SUM('4 Järnväg'!R23,'7 Spårväg'!R23),"–")</f>
        <v>1</v>
      </c>
      <c r="Q52" s="136" t="str">
        <f>IF(SUM('4 Järnväg'!S23,'7 Spårväg'!S23),SUM('4 Järnväg'!S23,'7 Spårväg'!S23),"–")</f>
        <v>–</v>
      </c>
      <c r="R52" s="136" t="str">
        <f>IF(SUM('4 Järnväg'!T23,'7 Spårväg'!T23),SUM('4 Järnväg'!T23,'7 Spårväg'!T23),"–")</f>
        <v>–</v>
      </c>
      <c r="S52" s="136" t="str">
        <f>IF(SUM('4 Järnväg'!U23,'7 Spårväg'!U23),SUM('4 Järnväg'!U23,'7 Spårväg'!U23),"–")</f>
        <v>–</v>
      </c>
      <c r="T52" s="136" t="str">
        <f>IF(SUM('4 Järnväg'!V23,'7 Spårväg'!V23),SUM('4 Järnväg'!V23,'7 Spårväg'!V23),"–")</f>
        <v>–</v>
      </c>
      <c r="U52" s="136"/>
      <c r="V52" s="136" t="str">
        <f>IF(SUM('4 Järnväg'!X23,'7 Spårväg'!X23),SUM('4 Järnväg'!X23,'7 Spårväg'!X23),"–")</f>
        <v>–</v>
      </c>
    </row>
    <row r="53" spans="1:22" s="66" customFormat="1" ht="14.25" x14ac:dyDescent="0.2">
      <c r="A53" s="186" t="s">
        <v>237</v>
      </c>
      <c r="B53" s="117">
        <f>IF(SUM(L53,M53,N53,O53,P53)&gt;0,SUM(L53,M53,N53,O53,P53),"–")</f>
        <v>161</v>
      </c>
      <c r="C53" s="178">
        <f>IF(SUM(Q53,R53,S53,T53,V53)&gt;0,SUM(Q53,R53,S53,T53,V53),"–")</f>
        <v>124</v>
      </c>
      <c r="D53" s="175">
        <f t="shared" ref="D53:T53" si="24">D19</f>
        <v>38</v>
      </c>
      <c r="E53" s="175">
        <f t="shared" si="24"/>
        <v>42</v>
      </c>
      <c r="F53" s="175">
        <f t="shared" si="24"/>
        <v>32</v>
      </c>
      <c r="G53" s="175">
        <f t="shared" si="24"/>
        <v>41</v>
      </c>
      <c r="H53" s="175">
        <f t="shared" si="24"/>
        <v>36</v>
      </c>
      <c r="I53" s="175">
        <f t="shared" si="24"/>
        <v>38</v>
      </c>
      <c r="J53" s="175">
        <f t="shared" si="24"/>
        <v>52</v>
      </c>
      <c r="K53" s="175">
        <f t="shared" si="24"/>
        <v>46</v>
      </c>
      <c r="L53" s="175">
        <f t="shared" si="24"/>
        <v>21</v>
      </c>
      <c r="M53" s="175">
        <f t="shared" si="24"/>
        <v>33</v>
      </c>
      <c r="N53" s="175">
        <f t="shared" si="24"/>
        <v>40</v>
      </c>
      <c r="O53" s="175">
        <f t="shared" si="24"/>
        <v>41</v>
      </c>
      <c r="P53" s="175">
        <f t="shared" si="24"/>
        <v>26</v>
      </c>
      <c r="Q53" s="175">
        <f t="shared" si="24"/>
        <v>25</v>
      </c>
      <c r="R53" s="175">
        <f t="shared" si="24"/>
        <v>22</v>
      </c>
      <c r="S53" s="175">
        <f t="shared" si="24"/>
        <v>25</v>
      </c>
      <c r="T53" s="175">
        <f t="shared" si="24"/>
        <v>23</v>
      </c>
      <c r="U53" s="146" t="s">
        <v>286</v>
      </c>
      <c r="V53" s="175">
        <f>V19</f>
        <v>29</v>
      </c>
    </row>
    <row r="54" spans="1:22" s="66" customFormat="1" x14ac:dyDescent="0.2">
      <c r="B54" s="174"/>
      <c r="C54" s="174"/>
      <c r="D54" s="174"/>
      <c r="E54" s="174"/>
      <c r="F54" s="174"/>
      <c r="G54" s="174"/>
      <c r="H54" s="174"/>
      <c r="I54" s="174"/>
      <c r="J54" s="174"/>
      <c r="K54" s="174"/>
      <c r="L54" s="174"/>
      <c r="M54" s="174"/>
      <c r="N54" s="174"/>
      <c r="O54" s="174"/>
      <c r="P54" s="174"/>
      <c r="Q54" s="174"/>
      <c r="R54" s="174"/>
      <c r="S54" s="174"/>
      <c r="T54" s="174"/>
      <c r="U54" s="174"/>
      <c r="V54" s="174"/>
    </row>
    <row r="55" spans="1:22" s="66" customFormat="1" ht="22.5" x14ac:dyDescent="0.2">
      <c r="A55" s="186" t="s">
        <v>305</v>
      </c>
    </row>
    <row r="56" spans="1:22" s="66" customFormat="1" ht="14.25" x14ac:dyDescent="0.2">
      <c r="A56" s="69" t="s">
        <v>306</v>
      </c>
      <c r="B56" s="28" t="s">
        <v>3</v>
      </c>
      <c r="C56" s="136">
        <f>IF(SUM(Q56,R56,S56,T56,V56)&gt;0,SUM(Q56,R56,S56,T56,V56),"–")</f>
        <v>12</v>
      </c>
      <c r="D56" s="28" t="s">
        <v>3</v>
      </c>
      <c r="E56" s="28" t="s">
        <v>3</v>
      </c>
      <c r="F56" s="28" t="s">
        <v>3</v>
      </c>
      <c r="G56" s="28" t="s">
        <v>3</v>
      </c>
      <c r="H56" s="28" t="s">
        <v>3</v>
      </c>
      <c r="I56" s="28" t="s">
        <v>3</v>
      </c>
      <c r="J56" s="28" t="s">
        <v>3</v>
      </c>
      <c r="K56" s="28" t="s">
        <v>3</v>
      </c>
      <c r="L56" s="28" t="s">
        <v>3</v>
      </c>
      <c r="M56" s="183">
        <f>IF(SUM('4 Järnväg'!O29,'7 Spårväg'!O29,'10 Tunnelbana'!O24),SUM('4 Järnväg'!O29,'7 Spårväg'!O29,'10 Tunnelbana'!O24),"–")</f>
        <v>3</v>
      </c>
      <c r="N56" s="183">
        <f>IF(SUM('4 Järnväg'!P29,'7 Spårväg'!P29,'10 Tunnelbana'!P24),SUM('4 Järnväg'!P29,'7 Spårväg'!P29,'10 Tunnelbana'!P24),"–")</f>
        <v>3</v>
      </c>
      <c r="O56" s="183">
        <f>IF(SUM('4 Järnväg'!Q29,'7 Spårväg'!Q29,'10 Tunnelbana'!Q24),SUM('4 Järnväg'!Q29,'7 Spårväg'!Q29,'10 Tunnelbana'!Q24),"–")</f>
        <v>5</v>
      </c>
      <c r="P56" s="136" t="str">
        <f>IF(SUM('4 Järnväg'!R29,'7 Spårväg'!R29,'10 Tunnelbana'!R24),SUM('4 Järnväg'!R29,'7 Spårväg'!R29,'10 Tunnelbana'!R24),"–")</f>
        <v>–</v>
      </c>
      <c r="Q56" s="183">
        <f>IF(SUM('4 Järnväg'!S29,'7 Spårväg'!S29,'10 Tunnelbana'!S24),SUM('4 Järnväg'!S29,'7 Spårväg'!S29,'10 Tunnelbana'!S24),"–")</f>
        <v>3</v>
      </c>
      <c r="R56" s="183">
        <f>IF(SUM('4 Järnväg'!T29,'7 Spårväg'!T29,'10 Tunnelbana'!T24),SUM('4 Järnväg'!T29,'7 Spårväg'!T29,'10 Tunnelbana'!T24),"–")</f>
        <v>2</v>
      </c>
      <c r="S56" s="183">
        <f>IF(SUM('4 Järnväg'!U29,'7 Spårväg'!U29,'10 Tunnelbana'!U24),SUM('4 Järnväg'!U29,'7 Spårväg'!U29,'10 Tunnelbana'!U24),"–")</f>
        <v>1</v>
      </c>
      <c r="T56" s="183">
        <f>IF(SUM('4 Järnväg'!V29,'7 Spårväg'!V29,'10 Tunnelbana'!V24),SUM('4 Järnväg'!V29,'7 Spårväg'!V29,'10 Tunnelbana'!V24),"–")</f>
        <v>1</v>
      </c>
      <c r="U56" s="146" t="s">
        <v>286</v>
      </c>
      <c r="V56" s="183">
        <f>IF(SUM('4 Järnväg'!X29,'7 Spårväg'!X29,'10 Tunnelbana'!X24),SUM('4 Järnväg'!X29,'7 Spårväg'!X29,'10 Tunnelbana'!X24),"–")</f>
        <v>5</v>
      </c>
    </row>
    <row r="57" spans="1:22" s="66" customFormat="1" x14ac:dyDescent="0.2">
      <c r="A57" s="69" t="s">
        <v>307</v>
      </c>
      <c r="B57" s="28" t="s">
        <v>3</v>
      </c>
      <c r="C57" s="136">
        <f>IF(SUM(Q57,R57,S57,T57,V57)&gt;0,SUM(Q57,R57,S57,T57,V57),"–")</f>
        <v>22</v>
      </c>
      <c r="D57" s="28" t="s">
        <v>3</v>
      </c>
      <c r="E57" s="28" t="s">
        <v>3</v>
      </c>
      <c r="F57" s="28" t="s">
        <v>3</v>
      </c>
      <c r="G57" s="28" t="s">
        <v>3</v>
      </c>
      <c r="H57" s="28" t="s">
        <v>3</v>
      </c>
      <c r="I57" s="28" t="s">
        <v>3</v>
      </c>
      <c r="J57" s="28" t="s">
        <v>3</v>
      </c>
      <c r="K57" s="28" t="s">
        <v>3</v>
      </c>
      <c r="L57" s="28" t="s">
        <v>3</v>
      </c>
      <c r="M57" s="183">
        <f>IF(SUM('4 Järnväg'!O30,'7 Spårväg'!O30,'10 Tunnelbana'!O25),SUM('4 Järnväg'!O30,'7 Spårväg'!O30,'10 Tunnelbana'!O25),"–")</f>
        <v>1</v>
      </c>
      <c r="N57" s="183">
        <f>IF(SUM('4 Järnväg'!P30,'7 Spårväg'!P30,'10 Tunnelbana'!P25),SUM('4 Järnväg'!P30,'7 Spårväg'!P30,'10 Tunnelbana'!P25),"–")</f>
        <v>2</v>
      </c>
      <c r="O57" s="183">
        <f>IF(SUM('4 Järnväg'!Q30,'7 Spårväg'!Q30,'10 Tunnelbana'!Q25),SUM('4 Järnväg'!Q30,'7 Spårväg'!Q30,'10 Tunnelbana'!Q25),"–")</f>
        <v>2</v>
      </c>
      <c r="P57" s="183">
        <f>IF(SUM('4 Järnväg'!R30,'7 Spårväg'!R30,'10 Tunnelbana'!R25),SUM('4 Järnväg'!R30,'7 Spårväg'!R30,'10 Tunnelbana'!R25),"–")</f>
        <v>4</v>
      </c>
      <c r="Q57" s="183">
        <f>IF(SUM('4 Järnväg'!S30,'7 Spårväg'!S30,'10 Tunnelbana'!S25),SUM('4 Järnväg'!S30,'7 Spårväg'!S30,'10 Tunnelbana'!S25),"–")</f>
        <v>1</v>
      </c>
      <c r="R57" s="183">
        <f>IF(SUM('4 Järnväg'!T30,'7 Spårväg'!T30,'10 Tunnelbana'!T25),SUM('4 Järnväg'!T30,'7 Spårväg'!T30,'10 Tunnelbana'!T25),"–")</f>
        <v>3</v>
      </c>
      <c r="S57" s="183">
        <f>IF(SUM('4 Järnväg'!U30,'7 Spårväg'!U30,'10 Tunnelbana'!U25),SUM('4 Järnväg'!U30,'7 Spårväg'!U30,'10 Tunnelbana'!U25),"–")</f>
        <v>4</v>
      </c>
      <c r="T57" s="183">
        <f>IF(SUM('4 Järnväg'!V30,'7 Spårväg'!V30,'10 Tunnelbana'!V25),SUM('4 Järnväg'!V30,'7 Spårväg'!V30,'10 Tunnelbana'!V25),"–")</f>
        <v>7</v>
      </c>
      <c r="U57" s="183"/>
      <c r="V57" s="183">
        <f>IF(SUM('4 Järnväg'!X30,'7 Spårväg'!X30,'10 Tunnelbana'!X25),SUM('4 Järnväg'!X30,'7 Spårväg'!X30,'10 Tunnelbana'!X25),"–")</f>
        <v>7</v>
      </c>
    </row>
    <row r="58" spans="1:22" s="66" customFormat="1" ht="14.25" x14ac:dyDescent="0.2">
      <c r="A58" s="191" t="s">
        <v>237</v>
      </c>
      <c r="B58" s="82">
        <f>IF(SUM(L58,M58,N58,O58,P58)&gt;0,SUM(L58,M58,N58,O58,P58),"–")</f>
        <v>24</v>
      </c>
      <c r="C58" s="172">
        <f>IF(SUM(Q58,R58,S58,T58,V58)&gt;0,SUM(Q58,R58,S58,T58,V58),"–")</f>
        <v>34</v>
      </c>
      <c r="D58" s="176">
        <f t="shared" ref="D58:T58" si="25">D24</f>
        <v>4</v>
      </c>
      <c r="E58" s="176">
        <f t="shared" si="25"/>
        <v>8</v>
      </c>
      <c r="F58" s="176">
        <f t="shared" si="25"/>
        <v>6</v>
      </c>
      <c r="G58" s="176">
        <f t="shared" si="25"/>
        <v>4</v>
      </c>
      <c r="H58" s="176">
        <f t="shared" si="25"/>
        <v>6</v>
      </c>
      <c r="I58" s="176">
        <f t="shared" si="25"/>
        <v>6</v>
      </c>
      <c r="J58" s="176">
        <f t="shared" si="25"/>
        <v>7</v>
      </c>
      <c r="K58" s="176">
        <f t="shared" si="25"/>
        <v>5</v>
      </c>
      <c r="L58" s="176">
        <f t="shared" si="25"/>
        <v>4</v>
      </c>
      <c r="M58" s="176">
        <f t="shared" si="25"/>
        <v>4</v>
      </c>
      <c r="N58" s="176">
        <f t="shared" si="25"/>
        <v>5</v>
      </c>
      <c r="O58" s="176">
        <f t="shared" si="25"/>
        <v>7</v>
      </c>
      <c r="P58" s="176">
        <f t="shared" si="25"/>
        <v>4</v>
      </c>
      <c r="Q58" s="176">
        <f t="shared" si="25"/>
        <v>4</v>
      </c>
      <c r="R58" s="176">
        <f t="shared" si="25"/>
        <v>5</v>
      </c>
      <c r="S58" s="176">
        <f t="shared" si="25"/>
        <v>5</v>
      </c>
      <c r="T58" s="176">
        <f t="shared" si="25"/>
        <v>8</v>
      </c>
      <c r="U58" s="193" t="s">
        <v>286</v>
      </c>
      <c r="V58" s="176">
        <f>V24</f>
        <v>12</v>
      </c>
    </row>
    <row r="59" spans="1:22" s="66" customFormat="1" x14ac:dyDescent="0.2"/>
  </sheetData>
  <pageMargins left="0.39370078740157483" right="0.39370078740157483" top="0.59055118110236227" bottom="0.74803149606299213" header="0.31496062992125984" footer="0.31496062992125984"/>
  <pageSetup paperSize="9" scale="94" orientation="portrait" r:id="rId1"/>
  <rowBreaks count="1" manualBreakCount="1">
    <brk id="48"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0"/>
  <sheetViews>
    <sheetView showGridLines="0" zoomScaleNormal="100" zoomScaleSheetLayoutView="100" workbookViewId="0">
      <pane xSplit="3" ySplit="4" topLeftCell="D5" activePane="bottomRight" state="frozen"/>
      <selection activeCell="AB5" sqref="AB5"/>
      <selection pane="topRight" activeCell="AB5" sqref="AB5"/>
      <selection pane="bottomLeft" activeCell="AB5" sqref="AB5"/>
      <selection pane="bottomRight"/>
    </sheetView>
  </sheetViews>
  <sheetFormatPr defaultColWidth="9.140625" defaultRowHeight="12.75" outlineLevelCol="1" x14ac:dyDescent="0.2"/>
  <cols>
    <col min="1" max="1" width="2.85546875" style="12" customWidth="1"/>
    <col min="2" max="2" width="0.85546875" style="12" customWidth="1"/>
    <col min="3" max="3" width="41.7109375" style="12" customWidth="1"/>
    <col min="4" max="4" width="6.7109375" style="4" customWidth="1"/>
    <col min="5" max="5" width="6.7109375" style="112" customWidth="1"/>
    <col min="6" max="18" width="4.7109375" style="4" hidden="1" customWidth="1" outlineLevel="1"/>
    <col min="19" max="19" width="4.7109375" style="4" customWidth="1" collapsed="1"/>
    <col min="20" max="21" width="4.7109375" style="4" customWidth="1"/>
    <col min="22" max="22" width="4.7109375" style="112" customWidth="1"/>
    <col min="23" max="23" width="1.5703125" style="112" customWidth="1"/>
    <col min="24" max="24" width="4.7109375" style="112" customWidth="1"/>
    <col min="25" max="16384" width="9.140625" style="12"/>
  </cols>
  <sheetData>
    <row r="1" spans="1:24" ht="14.25" customHeight="1" x14ac:dyDescent="0.2">
      <c r="A1" s="17" t="s">
        <v>248</v>
      </c>
    </row>
    <row r="2" spans="1:24" ht="14.25" customHeight="1" x14ac:dyDescent="0.2">
      <c r="A2" s="16" t="s">
        <v>273</v>
      </c>
    </row>
    <row r="3" spans="1:24" ht="24" customHeight="1" x14ac:dyDescent="0.2">
      <c r="A3" s="244"/>
      <c r="B3" s="244"/>
      <c r="C3" s="244"/>
      <c r="D3" s="185" t="s">
        <v>327</v>
      </c>
      <c r="E3" s="185" t="s">
        <v>328</v>
      </c>
      <c r="F3" s="130">
        <v>2000</v>
      </c>
      <c r="G3" s="130">
        <v>2001</v>
      </c>
      <c r="H3" s="130">
        <v>2002</v>
      </c>
      <c r="I3" s="130">
        <v>2003</v>
      </c>
      <c r="J3" s="130">
        <v>2004</v>
      </c>
      <c r="K3" s="130">
        <v>2005</v>
      </c>
      <c r="L3" s="130">
        <v>2006</v>
      </c>
      <c r="M3" s="130">
        <v>2007</v>
      </c>
      <c r="N3" s="130">
        <v>2008</v>
      </c>
      <c r="O3" s="130">
        <v>2009</v>
      </c>
      <c r="P3" s="130">
        <v>2010</v>
      </c>
      <c r="Q3" s="130">
        <v>2011</v>
      </c>
      <c r="R3" s="130">
        <v>2012</v>
      </c>
      <c r="S3" s="130">
        <v>2013</v>
      </c>
      <c r="T3" s="167">
        <v>2014</v>
      </c>
      <c r="U3" s="167">
        <v>2015</v>
      </c>
      <c r="V3" s="143">
        <v>2016</v>
      </c>
      <c r="W3" s="143"/>
      <c r="X3" s="143">
        <v>2017</v>
      </c>
    </row>
    <row r="4" spans="1:24" ht="22.5" x14ac:dyDescent="0.2">
      <c r="A4" s="22"/>
      <c r="B4" s="18"/>
      <c r="C4" s="19" t="s">
        <v>63</v>
      </c>
      <c r="D4" s="28"/>
      <c r="E4" s="28"/>
      <c r="F4" s="26"/>
      <c r="G4" s="26"/>
      <c r="H4" s="26"/>
      <c r="I4" s="26"/>
      <c r="J4" s="26"/>
      <c r="K4" s="26"/>
      <c r="L4" s="26"/>
      <c r="M4" s="26"/>
      <c r="N4" s="26"/>
      <c r="O4" s="26"/>
      <c r="P4" s="26"/>
      <c r="Q4" s="26"/>
      <c r="R4" s="26"/>
      <c r="S4" s="26"/>
      <c r="T4" s="26"/>
    </row>
    <row r="5" spans="1:24" ht="24" customHeight="1" x14ac:dyDescent="0.2">
      <c r="A5" s="18">
        <v>1</v>
      </c>
      <c r="B5" s="18"/>
      <c r="C5" s="21" t="s">
        <v>17</v>
      </c>
      <c r="D5" s="136">
        <f>IF(SUM(N5,O5,P5,Q5,R5)&gt;0,SUM(N5,O5,P5,Q5,R5),"–")</f>
        <v>46</v>
      </c>
      <c r="E5" s="136">
        <f>SUM(S5,T5,U5,V5,X5)</f>
        <v>31</v>
      </c>
      <c r="F5" s="20">
        <v>2</v>
      </c>
      <c r="G5" s="20">
        <v>21</v>
      </c>
      <c r="H5" s="20">
        <v>9</v>
      </c>
      <c r="I5" s="20">
        <v>8</v>
      </c>
      <c r="J5" s="20">
        <v>12</v>
      </c>
      <c r="K5" s="20">
        <v>2</v>
      </c>
      <c r="L5" s="20">
        <v>12</v>
      </c>
      <c r="M5" s="20">
        <v>11</v>
      </c>
      <c r="N5" s="20">
        <v>14</v>
      </c>
      <c r="O5" s="20">
        <v>7</v>
      </c>
      <c r="P5" s="20">
        <v>8</v>
      </c>
      <c r="Q5" s="20">
        <v>7</v>
      </c>
      <c r="R5" s="20">
        <v>10</v>
      </c>
      <c r="S5" s="20">
        <v>9</v>
      </c>
      <c r="T5" s="20">
        <v>10</v>
      </c>
      <c r="U5" s="104">
        <v>3</v>
      </c>
      <c r="V5" s="106">
        <v>4</v>
      </c>
      <c r="W5" s="106"/>
      <c r="X5" s="106">
        <v>5</v>
      </c>
    </row>
    <row r="6" spans="1:24" ht="22.5" x14ac:dyDescent="0.2">
      <c r="A6" s="18">
        <v>2</v>
      </c>
      <c r="B6" s="18"/>
      <c r="C6" s="21" t="s">
        <v>18</v>
      </c>
      <c r="D6" s="136">
        <f>IF(SUM(N6,O6,P6,Q6,R6)&gt;0,SUM(N6,O6,P6,Q6,R6),"–")</f>
        <v>14</v>
      </c>
      <c r="E6" s="136">
        <f>SUM(S6,T6,U6,V6,X6)</f>
        <v>14</v>
      </c>
      <c r="F6" s="20">
        <v>1</v>
      </c>
      <c r="G6" s="20">
        <v>7</v>
      </c>
      <c r="H6" s="20">
        <v>7</v>
      </c>
      <c r="I6" s="20">
        <v>8</v>
      </c>
      <c r="J6" s="20">
        <v>5</v>
      </c>
      <c r="K6" s="20">
        <v>9</v>
      </c>
      <c r="L6" s="20">
        <v>7</v>
      </c>
      <c r="M6" s="20">
        <v>1</v>
      </c>
      <c r="N6" s="20">
        <v>4</v>
      </c>
      <c r="O6" s="20">
        <v>1</v>
      </c>
      <c r="P6" s="20">
        <v>3</v>
      </c>
      <c r="Q6" s="20">
        <v>2</v>
      </c>
      <c r="R6" s="20">
        <v>4</v>
      </c>
      <c r="S6" s="20">
        <v>3</v>
      </c>
      <c r="T6" s="20">
        <v>4</v>
      </c>
      <c r="U6" s="104">
        <v>3</v>
      </c>
      <c r="V6" s="106">
        <v>2</v>
      </c>
      <c r="W6" s="146" t="s">
        <v>286</v>
      </c>
      <c r="X6" s="106">
        <v>2</v>
      </c>
    </row>
    <row r="7" spans="1:24" ht="24" customHeight="1" x14ac:dyDescent="0.2">
      <c r="A7" s="18">
        <v>3</v>
      </c>
      <c r="B7" s="18"/>
      <c r="C7" s="21" t="s">
        <v>19</v>
      </c>
      <c r="D7" s="136">
        <f>IF(SUM(N7,O7,P7,Q7,R7)&gt;0,SUM(N7,O7,P7,Q7,R7),"–")</f>
        <v>59</v>
      </c>
      <c r="E7" s="136">
        <f t="shared" ref="E7:E25" si="0">SUM(S7,T7,U7,V7,X7)</f>
        <v>57</v>
      </c>
      <c r="F7" s="20">
        <v>12</v>
      </c>
      <c r="G7" s="20">
        <v>12</v>
      </c>
      <c r="H7" s="20">
        <v>10</v>
      </c>
      <c r="I7" s="20">
        <v>10</v>
      </c>
      <c r="J7" s="20">
        <v>19</v>
      </c>
      <c r="K7" s="20">
        <v>21</v>
      </c>
      <c r="L7" s="20">
        <v>18</v>
      </c>
      <c r="M7" s="20">
        <v>15</v>
      </c>
      <c r="N7" s="20">
        <v>6</v>
      </c>
      <c r="O7" s="20">
        <v>16</v>
      </c>
      <c r="P7" s="20">
        <v>16</v>
      </c>
      <c r="Q7" s="20">
        <v>9</v>
      </c>
      <c r="R7" s="20">
        <v>12</v>
      </c>
      <c r="S7" s="20">
        <v>14</v>
      </c>
      <c r="T7" s="20">
        <v>11</v>
      </c>
      <c r="U7" s="104">
        <v>9</v>
      </c>
      <c r="V7" s="106">
        <v>7</v>
      </c>
      <c r="W7" s="146" t="s">
        <v>286</v>
      </c>
      <c r="X7" s="106">
        <v>16</v>
      </c>
    </row>
    <row r="8" spans="1:24" ht="24" customHeight="1" x14ac:dyDescent="0.2">
      <c r="A8" s="18">
        <v>4</v>
      </c>
      <c r="B8" s="18"/>
      <c r="C8" s="103" t="s">
        <v>113</v>
      </c>
      <c r="D8" s="20" t="s">
        <v>3</v>
      </c>
      <c r="E8" s="136">
        <f t="shared" si="0"/>
        <v>66</v>
      </c>
      <c r="F8" s="20" t="s">
        <v>3</v>
      </c>
      <c r="G8" s="20" t="s">
        <v>3</v>
      </c>
      <c r="H8" s="20" t="s">
        <v>3</v>
      </c>
      <c r="I8" s="20" t="s">
        <v>3</v>
      </c>
      <c r="J8" s="20" t="s">
        <v>3</v>
      </c>
      <c r="K8" s="20" t="s">
        <v>3</v>
      </c>
      <c r="L8" s="20" t="s">
        <v>3</v>
      </c>
      <c r="M8" s="20" t="s">
        <v>3</v>
      </c>
      <c r="N8" s="20" t="s">
        <v>3</v>
      </c>
      <c r="O8" s="20" t="s">
        <v>3</v>
      </c>
      <c r="P8" s="20" t="s">
        <v>3</v>
      </c>
      <c r="Q8" s="20" t="s">
        <v>3</v>
      </c>
      <c r="R8" s="20" t="s">
        <v>3</v>
      </c>
      <c r="S8" s="20" t="s">
        <v>3</v>
      </c>
      <c r="T8" s="20">
        <v>19</v>
      </c>
      <c r="U8" s="104">
        <v>18</v>
      </c>
      <c r="V8" s="106">
        <v>16</v>
      </c>
      <c r="W8" s="106"/>
      <c r="X8" s="106">
        <v>13</v>
      </c>
    </row>
    <row r="9" spans="1:24" ht="24.75" customHeight="1" x14ac:dyDescent="0.2">
      <c r="A9" s="18">
        <v>5</v>
      </c>
      <c r="B9" s="18"/>
      <c r="C9" s="67" t="s">
        <v>43</v>
      </c>
      <c r="D9" s="136">
        <f>IF(SUM(N9,O9,P9,Q9,R9)&gt;0,SUM(N9,O9,P9,Q9,R9),"–")</f>
        <v>25</v>
      </c>
      <c r="E9" s="136">
        <f t="shared" si="0"/>
        <v>18</v>
      </c>
      <c r="F9" s="20" t="s">
        <v>3</v>
      </c>
      <c r="G9" s="20" t="s">
        <v>3</v>
      </c>
      <c r="H9" s="20" t="s">
        <v>3</v>
      </c>
      <c r="I9" s="20" t="s">
        <v>3</v>
      </c>
      <c r="J9" s="20" t="s">
        <v>3</v>
      </c>
      <c r="K9" s="20" t="s">
        <v>3</v>
      </c>
      <c r="L9" s="20" t="s">
        <v>3</v>
      </c>
      <c r="M9" s="20">
        <v>6</v>
      </c>
      <c r="N9" s="20">
        <v>6</v>
      </c>
      <c r="O9" s="20">
        <v>4</v>
      </c>
      <c r="P9" s="20">
        <v>5</v>
      </c>
      <c r="Q9" s="20">
        <v>6</v>
      </c>
      <c r="R9" s="20">
        <v>4</v>
      </c>
      <c r="S9" s="20">
        <v>1</v>
      </c>
      <c r="T9" s="20">
        <v>5</v>
      </c>
      <c r="U9" s="104">
        <v>7</v>
      </c>
      <c r="V9" s="106">
        <v>1</v>
      </c>
      <c r="W9" s="146" t="s">
        <v>286</v>
      </c>
      <c r="X9" s="106">
        <v>4</v>
      </c>
    </row>
    <row r="10" spans="1:24" ht="14.25" x14ac:dyDescent="0.2">
      <c r="A10" s="18">
        <v>6</v>
      </c>
      <c r="B10" s="18"/>
      <c r="C10" s="21" t="s">
        <v>20</v>
      </c>
      <c r="D10" s="136">
        <f>IF(SUM(N10,O10,P10,Q10,R10)&gt;0,SUM(N10,O10,P10,Q10,R10),"–")</f>
        <v>132</v>
      </c>
      <c r="E10" s="136">
        <f t="shared" si="0"/>
        <v>37</v>
      </c>
      <c r="F10" s="20">
        <v>15</v>
      </c>
      <c r="G10" s="20">
        <v>19</v>
      </c>
      <c r="H10" s="20">
        <v>30</v>
      </c>
      <c r="I10" s="20">
        <v>38</v>
      </c>
      <c r="J10" s="20">
        <v>36</v>
      </c>
      <c r="K10" s="20">
        <v>22</v>
      </c>
      <c r="L10" s="20">
        <v>25</v>
      </c>
      <c r="M10" s="20">
        <v>26</v>
      </c>
      <c r="N10" s="20">
        <v>20</v>
      </c>
      <c r="O10" s="20">
        <v>21</v>
      </c>
      <c r="P10" s="20">
        <v>41</v>
      </c>
      <c r="Q10" s="20">
        <v>32</v>
      </c>
      <c r="R10" s="20">
        <v>18</v>
      </c>
      <c r="S10" s="20">
        <v>19</v>
      </c>
      <c r="T10" s="20">
        <v>9</v>
      </c>
      <c r="U10" s="104">
        <v>2</v>
      </c>
      <c r="V10" s="106">
        <v>4</v>
      </c>
      <c r="W10" s="146" t="s">
        <v>286</v>
      </c>
      <c r="X10" s="106">
        <v>3</v>
      </c>
    </row>
    <row r="11" spans="1:24" s="17" customFormat="1" ht="14.1" customHeight="1" x14ac:dyDescent="0.2">
      <c r="A11" s="18">
        <v>7</v>
      </c>
      <c r="B11" s="56"/>
      <c r="C11" s="19" t="s">
        <v>240</v>
      </c>
      <c r="D11" s="178">
        <f>IF(SUM(N11,O11,P11,Q11,R11)&gt;0,SUM(N11,O11,P11,Q11,R11),"–")</f>
        <v>276</v>
      </c>
      <c r="E11" s="178">
        <f t="shared" si="0"/>
        <v>223</v>
      </c>
      <c r="F11" s="58">
        <f t="shared" ref="F11:X11" si="1">IF(SUM(F5:F10)&gt;0,SUM(F5:F10),"–")</f>
        <v>30</v>
      </c>
      <c r="G11" s="58">
        <f t="shared" si="1"/>
        <v>59</v>
      </c>
      <c r="H11" s="58">
        <f t="shared" si="1"/>
        <v>56</v>
      </c>
      <c r="I11" s="58">
        <f t="shared" si="1"/>
        <v>64</v>
      </c>
      <c r="J11" s="58">
        <f t="shared" si="1"/>
        <v>72</v>
      </c>
      <c r="K11" s="58">
        <f t="shared" si="1"/>
        <v>54</v>
      </c>
      <c r="L11" s="58">
        <f t="shared" si="1"/>
        <v>62</v>
      </c>
      <c r="M11" s="58">
        <f t="shared" si="1"/>
        <v>59</v>
      </c>
      <c r="N11" s="58">
        <f t="shared" si="1"/>
        <v>50</v>
      </c>
      <c r="O11" s="58">
        <f t="shared" si="1"/>
        <v>49</v>
      </c>
      <c r="P11" s="58">
        <f t="shared" si="1"/>
        <v>73</v>
      </c>
      <c r="Q11" s="58">
        <f t="shared" si="1"/>
        <v>56</v>
      </c>
      <c r="R11" s="58">
        <f t="shared" si="1"/>
        <v>48</v>
      </c>
      <c r="S11" s="58">
        <f t="shared" si="1"/>
        <v>46</v>
      </c>
      <c r="T11" s="58">
        <f t="shared" si="1"/>
        <v>58</v>
      </c>
      <c r="U11" s="58">
        <f t="shared" si="1"/>
        <v>42</v>
      </c>
      <c r="V11" s="122">
        <f t="shared" si="1"/>
        <v>34</v>
      </c>
      <c r="W11" s="146" t="s">
        <v>286</v>
      </c>
      <c r="X11" s="122">
        <f t="shared" si="1"/>
        <v>43</v>
      </c>
    </row>
    <row r="12" spans="1:24" s="17" customFormat="1" ht="24" customHeight="1" x14ac:dyDescent="0.2">
      <c r="A12" s="18">
        <v>8</v>
      </c>
      <c r="B12" s="56"/>
      <c r="C12" s="62" t="s">
        <v>272</v>
      </c>
      <c r="D12" s="178">
        <f>IF(SUM(N12,O12,P12,Q12,R12)&gt;0,SUM(N12,O12,P12,Q12,R12),"–")</f>
        <v>356</v>
      </c>
      <c r="E12" s="178">
        <f t="shared" si="0"/>
        <v>401</v>
      </c>
      <c r="F12" s="59">
        <v>54</v>
      </c>
      <c r="G12" s="59">
        <v>65</v>
      </c>
      <c r="H12" s="59">
        <v>65</v>
      </c>
      <c r="I12" s="59">
        <v>62</v>
      </c>
      <c r="J12" s="59">
        <v>58</v>
      </c>
      <c r="K12" s="59">
        <v>46</v>
      </c>
      <c r="L12" s="59">
        <v>69</v>
      </c>
      <c r="M12" s="59">
        <v>79</v>
      </c>
      <c r="N12" s="59">
        <v>73</v>
      </c>
      <c r="O12" s="59">
        <v>68</v>
      </c>
      <c r="P12" s="58">
        <v>68</v>
      </c>
      <c r="Q12" s="58">
        <v>62</v>
      </c>
      <c r="R12" s="58">
        <v>85</v>
      </c>
      <c r="S12" s="58">
        <v>94</v>
      </c>
      <c r="T12" s="58">
        <v>82</v>
      </c>
      <c r="U12" s="105">
        <v>90</v>
      </c>
      <c r="V12" s="108">
        <v>76</v>
      </c>
      <c r="W12" s="173"/>
      <c r="X12" s="108">
        <v>59</v>
      </c>
    </row>
    <row r="13" spans="1:24" s="17" customFormat="1" ht="14.1" customHeight="1" x14ac:dyDescent="0.2">
      <c r="A13" s="36"/>
      <c r="B13" s="78"/>
      <c r="C13" s="79"/>
      <c r="D13" s="223"/>
      <c r="E13" s="223"/>
      <c r="F13" s="80"/>
      <c r="G13" s="80"/>
      <c r="H13" s="80"/>
      <c r="I13" s="80"/>
      <c r="J13" s="80"/>
      <c r="K13" s="80"/>
      <c r="L13" s="80"/>
      <c r="M13" s="80"/>
      <c r="N13" s="80"/>
      <c r="O13" s="80"/>
      <c r="P13" s="81"/>
      <c r="Q13" s="81"/>
      <c r="R13" s="81"/>
      <c r="S13" s="81"/>
      <c r="T13" s="81"/>
      <c r="U13" s="82"/>
      <c r="V13" s="148"/>
      <c r="W13" s="82"/>
      <c r="X13" s="82"/>
    </row>
    <row r="14" spans="1:24" ht="22.5" x14ac:dyDescent="0.2">
      <c r="A14" s="29"/>
      <c r="B14" s="29"/>
      <c r="C14" s="19" t="s">
        <v>21</v>
      </c>
      <c r="D14" s="136"/>
      <c r="E14" s="136"/>
      <c r="F14" s="30"/>
      <c r="G14" s="30"/>
      <c r="H14" s="30"/>
      <c r="I14" s="30"/>
      <c r="J14" s="30"/>
      <c r="K14" s="30"/>
      <c r="L14" s="30"/>
      <c r="M14" s="30"/>
      <c r="N14" s="30"/>
      <c r="O14" s="30"/>
      <c r="P14" s="30"/>
      <c r="Q14" s="30"/>
      <c r="R14" s="30"/>
      <c r="S14" s="30"/>
      <c r="T14" s="30"/>
    </row>
    <row r="15" spans="1:24" ht="14.1" customHeight="1" x14ac:dyDescent="0.2">
      <c r="A15" s="27"/>
      <c r="B15" s="27"/>
      <c r="C15" s="21" t="s">
        <v>22</v>
      </c>
      <c r="D15" s="136"/>
      <c r="E15" s="136"/>
      <c r="F15" s="23"/>
      <c r="G15" s="23"/>
      <c r="H15" s="23"/>
      <c r="I15" s="23"/>
      <c r="J15" s="23"/>
      <c r="K15" s="23"/>
      <c r="L15" s="23"/>
      <c r="M15" s="23"/>
      <c r="N15" s="23"/>
      <c r="O15" s="23"/>
      <c r="P15" s="23"/>
      <c r="Q15" s="23"/>
      <c r="R15" s="23"/>
      <c r="S15" s="23"/>
      <c r="T15" s="23"/>
    </row>
    <row r="16" spans="1:24" ht="24" customHeight="1" x14ac:dyDescent="0.2">
      <c r="A16" s="18">
        <v>9</v>
      </c>
      <c r="B16" s="27"/>
      <c r="C16" s="3" t="s">
        <v>16</v>
      </c>
      <c r="D16" s="136">
        <f>IF(SUM(N16,O16,P16,Q16,R16)&gt;0,SUM(N16,O16,P16,Q16,R16),"–")</f>
        <v>34</v>
      </c>
      <c r="E16" s="136">
        <f t="shared" si="0"/>
        <v>29</v>
      </c>
      <c r="F16" s="31">
        <v>5</v>
      </c>
      <c r="G16" s="31">
        <v>8</v>
      </c>
      <c r="H16" s="31">
        <v>6</v>
      </c>
      <c r="I16" s="31">
        <v>7</v>
      </c>
      <c r="J16" s="31">
        <v>14</v>
      </c>
      <c r="K16" s="31">
        <v>14</v>
      </c>
      <c r="L16" s="31">
        <v>7</v>
      </c>
      <c r="M16" s="31">
        <v>7</v>
      </c>
      <c r="N16" s="31">
        <v>2</v>
      </c>
      <c r="O16" s="31">
        <v>8</v>
      </c>
      <c r="P16" s="31">
        <v>11</v>
      </c>
      <c r="Q16" s="31">
        <v>7</v>
      </c>
      <c r="R16" s="31">
        <v>6</v>
      </c>
      <c r="S16" s="31">
        <v>8</v>
      </c>
      <c r="T16" s="31">
        <v>6</v>
      </c>
      <c r="U16" s="104">
        <v>3</v>
      </c>
      <c r="V16" s="106">
        <v>3</v>
      </c>
      <c r="W16" s="146" t="s">
        <v>286</v>
      </c>
      <c r="X16" s="106">
        <v>9</v>
      </c>
    </row>
    <row r="17" spans="1:24" ht="12.75" customHeight="1" x14ac:dyDescent="0.2">
      <c r="A17" s="18">
        <v>10</v>
      </c>
      <c r="B17" s="27"/>
      <c r="C17" s="3" t="s">
        <v>23</v>
      </c>
      <c r="D17" s="136">
        <f>IF(SUM(N17,O17,P17,Q17,R17)&gt;0,SUM(N17,O17,P17,Q17,R17),"–")</f>
        <v>3</v>
      </c>
      <c r="E17" s="136">
        <f t="shared" si="0"/>
        <v>8</v>
      </c>
      <c r="F17" s="31">
        <v>3</v>
      </c>
      <c r="G17" s="31">
        <v>2</v>
      </c>
      <c r="H17" s="31">
        <v>2</v>
      </c>
      <c r="I17" s="31">
        <v>1</v>
      </c>
      <c r="J17" s="31">
        <v>4</v>
      </c>
      <c r="K17" s="31">
        <v>4</v>
      </c>
      <c r="L17" s="31">
        <v>3</v>
      </c>
      <c r="M17" s="31">
        <v>4</v>
      </c>
      <c r="N17" s="20" t="s">
        <v>2</v>
      </c>
      <c r="O17" s="20">
        <v>3</v>
      </c>
      <c r="P17" s="20" t="s">
        <v>2</v>
      </c>
      <c r="Q17" s="31" t="s">
        <v>2</v>
      </c>
      <c r="R17" s="31" t="s">
        <v>2</v>
      </c>
      <c r="S17" s="31">
        <v>3</v>
      </c>
      <c r="T17" s="31">
        <v>2</v>
      </c>
      <c r="U17" s="31" t="s">
        <v>2</v>
      </c>
      <c r="V17" s="124" t="s">
        <v>2</v>
      </c>
      <c r="W17" s="146" t="s">
        <v>286</v>
      </c>
      <c r="X17" s="124">
        <v>3</v>
      </c>
    </row>
    <row r="18" spans="1:24" s="32" customFormat="1" ht="26.25" customHeight="1" x14ac:dyDescent="0.2">
      <c r="A18" s="18">
        <v>11</v>
      </c>
      <c r="B18" s="27"/>
      <c r="C18" s="13" t="s">
        <v>24</v>
      </c>
      <c r="D18" s="136">
        <f>IF(SUM(N18,O18,P18,Q18,R18)&gt;0,SUM(N18,O18,P18,Q18,R18),"–")</f>
        <v>22</v>
      </c>
      <c r="E18" s="136">
        <f t="shared" si="0"/>
        <v>20</v>
      </c>
      <c r="F18" s="31">
        <v>4</v>
      </c>
      <c r="G18" s="31">
        <v>2</v>
      </c>
      <c r="H18" s="31">
        <v>2</v>
      </c>
      <c r="I18" s="31">
        <v>2</v>
      </c>
      <c r="J18" s="31">
        <v>1</v>
      </c>
      <c r="K18" s="31">
        <v>3</v>
      </c>
      <c r="L18" s="31">
        <v>8</v>
      </c>
      <c r="M18" s="31">
        <v>4</v>
      </c>
      <c r="N18" s="31">
        <v>4</v>
      </c>
      <c r="O18" s="31">
        <v>5</v>
      </c>
      <c r="P18" s="31">
        <v>5</v>
      </c>
      <c r="Q18" s="31">
        <v>2</v>
      </c>
      <c r="R18" s="31">
        <v>6</v>
      </c>
      <c r="S18" s="31">
        <v>3</v>
      </c>
      <c r="T18" s="31">
        <v>3</v>
      </c>
      <c r="U18" s="104">
        <v>6</v>
      </c>
      <c r="V18" s="106">
        <v>4</v>
      </c>
      <c r="W18" s="106"/>
      <c r="X18" s="106">
        <v>4</v>
      </c>
    </row>
    <row r="19" spans="1:24" s="17" customFormat="1" ht="14.1" customHeight="1" x14ac:dyDescent="0.2">
      <c r="A19" s="18">
        <v>12</v>
      </c>
      <c r="B19" s="57"/>
      <c r="C19" s="19" t="s">
        <v>241</v>
      </c>
      <c r="D19" s="178">
        <f>IF(SUM(N19,O19,P19,Q19,R19)&gt;0,SUM(N19,O19,P19,Q19,R19),"–")</f>
        <v>59</v>
      </c>
      <c r="E19" s="178">
        <f t="shared" si="0"/>
        <v>57</v>
      </c>
      <c r="F19" s="121">
        <f t="shared" ref="F19:V19" si="2">IF(SUM(F16:F18)&gt;0,SUM(F16:F18),"–")</f>
        <v>12</v>
      </c>
      <c r="G19" s="121">
        <f t="shared" si="2"/>
        <v>12</v>
      </c>
      <c r="H19" s="121">
        <f t="shared" si="2"/>
        <v>10</v>
      </c>
      <c r="I19" s="121">
        <f t="shared" si="2"/>
        <v>10</v>
      </c>
      <c r="J19" s="121">
        <f t="shared" si="2"/>
        <v>19</v>
      </c>
      <c r="K19" s="121">
        <f t="shared" si="2"/>
        <v>21</v>
      </c>
      <c r="L19" s="121">
        <f t="shared" si="2"/>
        <v>18</v>
      </c>
      <c r="M19" s="121">
        <f t="shared" si="2"/>
        <v>15</v>
      </c>
      <c r="N19" s="121">
        <f t="shared" si="2"/>
        <v>6</v>
      </c>
      <c r="O19" s="121">
        <f t="shared" si="2"/>
        <v>16</v>
      </c>
      <c r="P19" s="121">
        <f t="shared" si="2"/>
        <v>16</v>
      </c>
      <c r="Q19" s="121">
        <f t="shared" si="2"/>
        <v>9</v>
      </c>
      <c r="R19" s="121">
        <f t="shared" si="2"/>
        <v>12</v>
      </c>
      <c r="S19" s="121">
        <f t="shared" si="2"/>
        <v>14</v>
      </c>
      <c r="T19" s="121">
        <f t="shared" si="2"/>
        <v>11</v>
      </c>
      <c r="U19" s="121">
        <f t="shared" si="2"/>
        <v>9</v>
      </c>
      <c r="V19" s="64">
        <f t="shared" si="2"/>
        <v>7</v>
      </c>
      <c r="W19" s="146" t="s">
        <v>286</v>
      </c>
      <c r="X19" s="64">
        <f t="shared" ref="X19" si="3">IF(SUM(X16:X18)&gt;0,SUM(X16:X18),"–")</f>
        <v>16</v>
      </c>
    </row>
    <row r="20" spans="1:24" x14ac:dyDescent="0.2">
      <c r="A20" s="18">
        <v>13</v>
      </c>
      <c r="B20" s="27"/>
      <c r="C20" s="69" t="s">
        <v>46</v>
      </c>
      <c r="D20" s="136">
        <f>IF(SUM(N20,O20,P20,Q20,R20)&gt;0,SUM(N20,O20,P20,Q20,R20),"–")</f>
        <v>34</v>
      </c>
      <c r="E20" s="136">
        <f t="shared" si="0"/>
        <v>36</v>
      </c>
      <c r="F20" s="31">
        <v>9</v>
      </c>
      <c r="G20" s="31">
        <v>5</v>
      </c>
      <c r="H20" s="31">
        <v>9</v>
      </c>
      <c r="I20" s="31">
        <v>3</v>
      </c>
      <c r="J20" s="31">
        <v>13</v>
      </c>
      <c r="K20" s="31">
        <v>7</v>
      </c>
      <c r="L20" s="31">
        <v>9</v>
      </c>
      <c r="M20" s="31">
        <v>9</v>
      </c>
      <c r="N20" s="31">
        <v>4</v>
      </c>
      <c r="O20" s="31">
        <v>6</v>
      </c>
      <c r="P20" s="31">
        <v>9</v>
      </c>
      <c r="Q20" s="31">
        <v>8</v>
      </c>
      <c r="R20" s="31">
        <v>7</v>
      </c>
      <c r="S20" s="124">
        <v>9</v>
      </c>
      <c r="T20" s="124">
        <v>10</v>
      </c>
      <c r="U20" s="104">
        <v>6</v>
      </c>
      <c r="V20" s="106">
        <v>5</v>
      </c>
      <c r="W20" s="106"/>
      <c r="X20" s="106">
        <v>6</v>
      </c>
    </row>
    <row r="21" spans="1:24" ht="14.1" customHeight="1" x14ac:dyDescent="0.2">
      <c r="A21" s="18">
        <v>14</v>
      </c>
      <c r="B21" s="27"/>
      <c r="C21" s="3" t="s">
        <v>10</v>
      </c>
      <c r="D21" s="31" t="s">
        <v>3</v>
      </c>
      <c r="E21" s="136">
        <f t="shared" si="0"/>
        <v>7</v>
      </c>
      <c r="F21" s="31" t="s">
        <v>3</v>
      </c>
      <c r="G21" s="31" t="s">
        <v>3</v>
      </c>
      <c r="H21" s="31" t="s">
        <v>3</v>
      </c>
      <c r="I21" s="31" t="s">
        <v>3</v>
      </c>
      <c r="J21" s="31" t="s">
        <v>3</v>
      </c>
      <c r="K21" s="31" t="s">
        <v>3</v>
      </c>
      <c r="L21" s="31" t="s">
        <v>3</v>
      </c>
      <c r="M21" s="31" t="s">
        <v>3</v>
      </c>
      <c r="N21" s="31" t="s">
        <v>3</v>
      </c>
      <c r="O21" s="31">
        <v>2</v>
      </c>
      <c r="P21" s="31">
        <v>2</v>
      </c>
      <c r="Q21" s="31">
        <v>2</v>
      </c>
      <c r="R21" s="31">
        <v>1</v>
      </c>
      <c r="S21" s="31">
        <v>2</v>
      </c>
      <c r="T21" s="31">
        <v>2</v>
      </c>
      <c r="U21" s="106">
        <v>2</v>
      </c>
      <c r="V21" s="124" t="s">
        <v>2</v>
      </c>
      <c r="W21" s="124"/>
      <c r="X21" s="124">
        <v>1</v>
      </c>
    </row>
    <row r="22" spans="1:24" ht="14.1" customHeight="1" x14ac:dyDescent="0.2">
      <c r="A22" s="18">
        <v>15</v>
      </c>
      <c r="B22" s="27"/>
      <c r="C22" s="3" t="s">
        <v>11</v>
      </c>
      <c r="D22" s="31" t="s">
        <v>3</v>
      </c>
      <c r="E22" s="136">
        <f t="shared" si="0"/>
        <v>29</v>
      </c>
      <c r="F22" s="31" t="s">
        <v>3</v>
      </c>
      <c r="G22" s="31" t="s">
        <v>3</v>
      </c>
      <c r="H22" s="31" t="s">
        <v>3</v>
      </c>
      <c r="I22" s="31" t="s">
        <v>3</v>
      </c>
      <c r="J22" s="31" t="s">
        <v>3</v>
      </c>
      <c r="K22" s="31" t="s">
        <v>3</v>
      </c>
      <c r="L22" s="31" t="s">
        <v>3</v>
      </c>
      <c r="M22" s="31" t="s">
        <v>3</v>
      </c>
      <c r="N22" s="31" t="s">
        <v>3</v>
      </c>
      <c r="O22" s="31">
        <v>4</v>
      </c>
      <c r="P22" s="31">
        <v>7</v>
      </c>
      <c r="Q22" s="31">
        <v>6</v>
      </c>
      <c r="R22" s="31">
        <v>6</v>
      </c>
      <c r="S22" s="31">
        <v>7</v>
      </c>
      <c r="T22" s="31">
        <v>8</v>
      </c>
      <c r="U22" s="106">
        <v>4</v>
      </c>
      <c r="V22" s="106">
        <v>5</v>
      </c>
      <c r="W22" s="106"/>
      <c r="X22" s="106">
        <v>5</v>
      </c>
    </row>
    <row r="23" spans="1:24" ht="24" customHeight="1" x14ac:dyDescent="0.2">
      <c r="A23" s="18">
        <v>16</v>
      </c>
      <c r="B23" s="33"/>
      <c r="C23" s="67" t="s">
        <v>47</v>
      </c>
      <c r="D23" s="136">
        <f>IF(SUM(N23,O23,P23,Q23,R23)&gt;0,SUM(N23,O23,P23,Q23,R23),"–")</f>
        <v>29</v>
      </c>
      <c r="E23" s="136">
        <f t="shared" si="0"/>
        <v>27</v>
      </c>
      <c r="F23" s="224">
        <v>5</v>
      </c>
      <c r="G23" s="224">
        <v>5</v>
      </c>
      <c r="H23" s="224">
        <v>3</v>
      </c>
      <c r="I23" s="224">
        <v>6</v>
      </c>
      <c r="J23" s="31">
        <v>12</v>
      </c>
      <c r="K23" s="224">
        <v>12</v>
      </c>
      <c r="L23" s="224">
        <v>8</v>
      </c>
      <c r="M23" s="224">
        <v>9</v>
      </c>
      <c r="N23" s="224">
        <v>1</v>
      </c>
      <c r="O23" s="224">
        <v>10</v>
      </c>
      <c r="P23" s="224">
        <v>5</v>
      </c>
      <c r="Q23" s="31">
        <v>3</v>
      </c>
      <c r="R23" s="31">
        <v>10</v>
      </c>
      <c r="S23" s="31">
        <v>10</v>
      </c>
      <c r="T23" s="31">
        <v>4</v>
      </c>
      <c r="U23" s="31">
        <v>5</v>
      </c>
      <c r="V23" s="124">
        <v>2</v>
      </c>
      <c r="W23" s="124"/>
      <c r="X23" s="124">
        <v>6</v>
      </c>
    </row>
    <row r="24" spans="1:24" ht="14.1" customHeight="1" x14ac:dyDescent="0.2">
      <c r="A24" s="18">
        <v>17</v>
      </c>
      <c r="B24" s="33"/>
      <c r="C24" s="3" t="s">
        <v>10</v>
      </c>
      <c r="D24" s="31" t="s">
        <v>3</v>
      </c>
      <c r="E24" s="136">
        <f t="shared" si="0"/>
        <v>12</v>
      </c>
      <c r="F24" s="20" t="s">
        <v>3</v>
      </c>
      <c r="G24" s="20" t="s">
        <v>3</v>
      </c>
      <c r="H24" s="20" t="s">
        <v>3</v>
      </c>
      <c r="I24" s="20" t="s">
        <v>3</v>
      </c>
      <c r="J24" s="20" t="s">
        <v>3</v>
      </c>
      <c r="K24" s="20" t="s">
        <v>3</v>
      </c>
      <c r="L24" s="20" t="s">
        <v>3</v>
      </c>
      <c r="M24" s="20" t="s">
        <v>3</v>
      </c>
      <c r="N24" s="20" t="s">
        <v>3</v>
      </c>
      <c r="O24" s="34">
        <v>2</v>
      </c>
      <c r="P24" s="34">
        <v>2</v>
      </c>
      <c r="Q24" s="35">
        <v>2</v>
      </c>
      <c r="R24" s="34">
        <v>1</v>
      </c>
      <c r="S24" s="34">
        <v>3</v>
      </c>
      <c r="T24" s="34">
        <v>2</v>
      </c>
      <c r="U24" s="34">
        <v>1</v>
      </c>
      <c r="V24" s="107">
        <v>2</v>
      </c>
      <c r="W24" s="107"/>
      <c r="X24" s="107">
        <v>4</v>
      </c>
    </row>
    <row r="25" spans="1:24" ht="14.1" customHeight="1" x14ac:dyDescent="0.2">
      <c r="A25" s="18">
        <v>18</v>
      </c>
      <c r="B25" s="33"/>
      <c r="C25" s="3" t="s">
        <v>11</v>
      </c>
      <c r="D25" s="31" t="s">
        <v>3</v>
      </c>
      <c r="E25" s="136">
        <f t="shared" si="0"/>
        <v>15</v>
      </c>
      <c r="F25" s="20" t="s">
        <v>3</v>
      </c>
      <c r="G25" s="20" t="s">
        <v>3</v>
      </c>
      <c r="H25" s="20" t="s">
        <v>3</v>
      </c>
      <c r="I25" s="20" t="s">
        <v>3</v>
      </c>
      <c r="J25" s="20" t="s">
        <v>3</v>
      </c>
      <c r="K25" s="20" t="s">
        <v>3</v>
      </c>
      <c r="L25" s="20" t="s">
        <v>3</v>
      </c>
      <c r="M25" s="20" t="s">
        <v>3</v>
      </c>
      <c r="N25" s="20" t="s">
        <v>3</v>
      </c>
      <c r="O25" s="34">
        <v>8</v>
      </c>
      <c r="P25" s="34">
        <v>3</v>
      </c>
      <c r="Q25" s="35">
        <v>1</v>
      </c>
      <c r="R25" s="35">
        <v>9</v>
      </c>
      <c r="S25" s="35">
        <v>7</v>
      </c>
      <c r="T25" s="35">
        <v>2</v>
      </c>
      <c r="U25" s="35">
        <v>4</v>
      </c>
      <c r="V25" s="124" t="s">
        <v>2</v>
      </c>
      <c r="W25" s="124"/>
      <c r="X25" s="124">
        <v>2</v>
      </c>
    </row>
    <row r="26" spans="1:24" ht="14.1" customHeight="1" x14ac:dyDescent="0.2">
      <c r="A26" s="36"/>
      <c r="B26" s="36"/>
      <c r="C26" s="15"/>
      <c r="D26" s="223"/>
      <c r="E26" s="223"/>
      <c r="F26" s="37"/>
      <c r="G26" s="37"/>
      <c r="H26" s="37"/>
      <c r="I26" s="37"/>
      <c r="J26" s="38"/>
      <c r="K26" s="37"/>
      <c r="L26" s="37"/>
      <c r="M26" s="37"/>
      <c r="N26" s="37"/>
      <c r="O26" s="37"/>
      <c r="P26" s="37"/>
      <c r="Q26" s="38"/>
      <c r="R26" s="38"/>
      <c r="S26" s="38"/>
      <c r="T26" s="38"/>
      <c r="U26" s="129"/>
      <c r="V26" s="147"/>
      <c r="W26" s="147"/>
      <c r="X26" s="147"/>
    </row>
    <row r="27" spans="1:24" s="4" customFormat="1" ht="14.1" customHeight="1" x14ac:dyDescent="0.2">
      <c r="A27" s="25"/>
      <c r="C27" s="70" t="s">
        <v>294</v>
      </c>
      <c r="E27" s="112"/>
      <c r="V27" s="169"/>
      <c r="W27" s="112"/>
      <c r="X27" s="112"/>
    </row>
    <row r="28" spans="1:24" s="4" customFormat="1" ht="12.75" customHeight="1" x14ac:dyDescent="0.2">
      <c r="B28" s="14"/>
      <c r="C28" s="14" t="s">
        <v>259</v>
      </c>
      <c r="E28" s="112"/>
      <c r="V28" s="169"/>
      <c r="W28" s="112"/>
      <c r="X28" s="112"/>
    </row>
    <row r="29" spans="1:24" ht="12.75" customHeight="1" x14ac:dyDescent="0.2">
      <c r="C29" s="112"/>
    </row>
    <row r="30" spans="1:24" x14ac:dyDescent="0.2">
      <c r="C30" s="112"/>
    </row>
  </sheetData>
  <customSheetViews>
    <customSheetView guid="{EA424B0A-06A3-4874-B080-734BBB58792A}" showPageBreaks="1" showGridLines="0" printArea="1">
      <selection activeCell="C8" sqref="C8"/>
      <rowBreaks count="1" manualBreakCount="1">
        <brk id="38"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selection activeCell="C8" sqref="C8"/>
      <rowBreaks count="1" manualBreakCount="1">
        <brk id="38"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honeticPr fontId="8" type="noConversion"/>
  <pageMargins left="0.39370078740157483" right="0.39370078740157483" top="0.59055118110236227" bottom="0.74803149606299213" header="0.31496062992125984" footer="0.31496062992125984"/>
  <pageSetup paperSize="9" orientation="portrait" r:id="rId3"/>
  <rowBreaks count="1" manualBreakCount="1">
    <brk id="34" max="16383"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26"/>
  <sheetViews>
    <sheetView showGridLines="0" zoomScaleNormal="100" zoomScaleSheetLayoutView="100" workbookViewId="0"/>
  </sheetViews>
  <sheetFormatPr defaultColWidth="9.140625" defaultRowHeight="12.75" outlineLevelCol="1" x14ac:dyDescent="0.2"/>
  <cols>
    <col min="1" max="1" width="2.85546875" style="12" customWidth="1"/>
    <col min="2" max="2" width="0.85546875" style="12" customWidth="1"/>
    <col min="3" max="3" width="41.7109375" style="12" customWidth="1"/>
    <col min="4" max="5" width="6.7109375" style="12" customWidth="1"/>
    <col min="6" max="6" width="6.7109375" style="12" hidden="1" customWidth="1" outlineLevel="1"/>
    <col min="7" max="9" width="4.7109375" style="12" hidden="1" customWidth="1" outlineLevel="1"/>
    <col min="10" max="10" width="4.7109375" style="12" customWidth="1" collapsed="1"/>
    <col min="11" max="16" width="4.7109375" style="12" customWidth="1"/>
    <col min="17" max="17" width="8.5703125" style="12" customWidth="1"/>
    <col min="18" max="16384" width="9.140625" style="12"/>
  </cols>
  <sheetData>
    <row r="1" spans="1:16" ht="14.25" customHeight="1" x14ac:dyDescent="0.2">
      <c r="A1" s="17" t="s">
        <v>249</v>
      </c>
    </row>
    <row r="2" spans="1:16" ht="14.25" customHeight="1" x14ac:dyDescent="0.2">
      <c r="A2" s="16" t="s">
        <v>250</v>
      </c>
    </row>
    <row r="3" spans="1:16" s="4" customFormat="1" ht="24" customHeight="1" x14ac:dyDescent="0.2">
      <c r="A3" s="244"/>
      <c r="B3" s="244"/>
      <c r="C3" s="244"/>
      <c r="D3" s="185" t="s">
        <v>327</v>
      </c>
      <c r="E3" s="185" t="s">
        <v>328</v>
      </c>
      <c r="F3" s="130">
        <v>2007</v>
      </c>
      <c r="G3" s="130">
        <v>2008</v>
      </c>
      <c r="H3" s="130">
        <v>2009</v>
      </c>
      <c r="I3" s="130">
        <v>2010</v>
      </c>
      <c r="J3" s="130">
        <v>2011</v>
      </c>
      <c r="K3" s="130">
        <v>2012</v>
      </c>
      <c r="L3" s="130">
        <v>2013</v>
      </c>
      <c r="M3" s="130">
        <v>2014</v>
      </c>
      <c r="N3" s="130">
        <v>2015</v>
      </c>
      <c r="O3" s="130">
        <v>2016</v>
      </c>
      <c r="P3" s="137">
        <v>2017</v>
      </c>
    </row>
    <row r="4" spans="1:16" s="4" customFormat="1" ht="24" customHeight="1" x14ac:dyDescent="0.2">
      <c r="A4" s="18">
        <v>1</v>
      </c>
      <c r="B4" s="18"/>
      <c r="C4" s="21" t="s">
        <v>36</v>
      </c>
      <c r="D4" s="116" t="str">
        <f>IF(SUM(G4,H4,I4,J4,K4)&gt;0,SUM(G4,H4,I4,J4,K4),"–")</f>
        <v>–</v>
      </c>
      <c r="E4" s="116">
        <f>IF(SUM(L4,M4,N4,O4,P4)&gt;0,SUM(L4,M4,N4,O4,P4),"–")</f>
        <v>4</v>
      </c>
      <c r="F4" s="132" t="s">
        <v>2</v>
      </c>
      <c r="G4" s="132" t="s">
        <v>2</v>
      </c>
      <c r="H4" s="132" t="s">
        <v>2</v>
      </c>
      <c r="I4" s="132" t="s">
        <v>2</v>
      </c>
      <c r="J4" s="132" t="s">
        <v>2</v>
      </c>
      <c r="K4" s="132" t="s">
        <v>2</v>
      </c>
      <c r="L4" s="132" t="s">
        <v>2</v>
      </c>
      <c r="M4" s="132">
        <v>4</v>
      </c>
      <c r="N4" s="58" t="s">
        <v>2</v>
      </c>
      <c r="O4" s="58" t="s">
        <v>2</v>
      </c>
      <c r="P4" s="132" t="s">
        <v>2</v>
      </c>
    </row>
    <row r="5" spans="1:16" s="4" customFormat="1" ht="14.1" customHeight="1" x14ac:dyDescent="0.2">
      <c r="A5" s="18">
        <v>2</v>
      </c>
      <c r="B5" s="18"/>
      <c r="C5" s="21" t="s">
        <v>37</v>
      </c>
      <c r="D5" s="116">
        <f>IF(SUM(G5,H5,I5,J5,K5)&gt;0,SUM(G5,H5,I5,J5,K5),"–")</f>
        <v>1</v>
      </c>
      <c r="E5" s="116">
        <f>IF(SUM(L5,M5,N5,O5,P5)&gt;0,SUM(L5,M5,N5,O5,P5),"–")</f>
        <v>1</v>
      </c>
      <c r="F5" s="132" t="s">
        <v>2</v>
      </c>
      <c r="G5" s="26">
        <v>1</v>
      </c>
      <c r="H5" s="132" t="s">
        <v>2</v>
      </c>
      <c r="I5" s="132" t="s">
        <v>2</v>
      </c>
      <c r="J5" s="132" t="s">
        <v>2</v>
      </c>
      <c r="K5" s="132" t="s">
        <v>2</v>
      </c>
      <c r="L5" s="132" t="s">
        <v>2</v>
      </c>
      <c r="M5" s="132" t="s">
        <v>2</v>
      </c>
      <c r="N5" s="58" t="s">
        <v>2</v>
      </c>
      <c r="O5" s="58" t="s">
        <v>2</v>
      </c>
      <c r="P5" s="26">
        <v>1</v>
      </c>
    </row>
    <row r="6" spans="1:16" s="68" customFormat="1" ht="11.25" x14ac:dyDescent="0.2">
      <c r="A6" s="18">
        <v>3</v>
      </c>
      <c r="B6" s="56"/>
      <c r="C6" s="19" t="s">
        <v>38</v>
      </c>
      <c r="D6" s="128">
        <f>IF(SUM(G6,H6,I6,J6,K6)&gt;0,SUM(G6,H6,I6,J6,K6),"–")</f>
        <v>1</v>
      </c>
      <c r="E6" s="128">
        <f>IF(SUM(L6,M6,N6,O6,P6)&gt;0,SUM(L6,M6,N6,O6,P6),"–")</f>
        <v>5</v>
      </c>
      <c r="F6" s="132" t="s">
        <v>2</v>
      </c>
      <c r="G6" s="58">
        <f t="shared" ref="G6:O6" si="0">IF(SUM(G4:G5)&gt;0,SUM(G4:G5),"–")</f>
        <v>1</v>
      </c>
      <c r="H6" s="58" t="str">
        <f t="shared" si="0"/>
        <v>–</v>
      </c>
      <c r="I6" s="58" t="str">
        <f t="shared" si="0"/>
        <v>–</v>
      </c>
      <c r="J6" s="58" t="str">
        <f t="shared" si="0"/>
        <v>–</v>
      </c>
      <c r="K6" s="58" t="str">
        <f t="shared" si="0"/>
        <v>–</v>
      </c>
      <c r="L6" s="58" t="str">
        <f t="shared" si="0"/>
        <v>–</v>
      </c>
      <c r="M6" s="58">
        <f t="shared" si="0"/>
        <v>4</v>
      </c>
      <c r="N6" s="58" t="str">
        <f t="shared" si="0"/>
        <v>–</v>
      </c>
      <c r="O6" s="58" t="str">
        <f t="shared" si="0"/>
        <v>–</v>
      </c>
      <c r="P6" s="58">
        <f t="shared" ref="P6" si="1">IF(SUM(P4:P5)&gt;0,SUM(P4:P5),"–")</f>
        <v>1</v>
      </c>
    </row>
    <row r="7" spans="1:16" s="4" customFormat="1" ht="11.25" x14ac:dyDescent="0.2">
      <c r="A7" s="41"/>
      <c r="B7" s="41"/>
      <c r="C7" s="42"/>
      <c r="D7" s="43"/>
      <c r="E7" s="44"/>
      <c r="F7" s="133"/>
      <c r="G7" s="133"/>
      <c r="H7" s="133"/>
      <c r="I7" s="133"/>
      <c r="J7" s="133"/>
      <c r="K7" s="133"/>
      <c r="L7" s="133"/>
      <c r="M7" s="133"/>
      <c r="N7" s="134"/>
      <c r="O7" s="134"/>
      <c r="P7" s="134"/>
    </row>
    <row r="8" spans="1:16" x14ac:dyDescent="0.2">
      <c r="A8" s="18"/>
      <c r="B8" s="14"/>
      <c r="C8" s="4" t="s">
        <v>253</v>
      </c>
      <c r="D8" s="4"/>
      <c r="E8" s="4"/>
      <c r="F8" s="4"/>
      <c r="G8" s="4"/>
      <c r="H8" s="4"/>
      <c r="I8" s="4"/>
      <c r="J8" s="4"/>
      <c r="K8" s="4"/>
      <c r="L8" s="4"/>
      <c r="M8" s="4"/>
    </row>
    <row r="9" spans="1:16" x14ac:dyDescent="0.2">
      <c r="A9" s="4"/>
      <c r="B9" s="14"/>
      <c r="C9" s="14" t="s">
        <v>254</v>
      </c>
      <c r="D9" s="14"/>
      <c r="E9" s="14"/>
      <c r="F9" s="4"/>
      <c r="G9" s="4"/>
      <c r="H9" s="4"/>
      <c r="I9" s="4"/>
      <c r="J9" s="4"/>
      <c r="K9" s="4"/>
      <c r="L9" s="4"/>
      <c r="M9" s="4"/>
    </row>
    <row r="10" spans="1:16" x14ac:dyDescent="0.2">
      <c r="A10" s="4"/>
      <c r="B10" s="14"/>
      <c r="C10" s="14"/>
      <c r="D10" s="14"/>
      <c r="E10" s="14"/>
      <c r="F10" s="4"/>
      <c r="G10" s="4"/>
      <c r="H10" s="4"/>
      <c r="I10" s="4"/>
      <c r="J10" s="4"/>
      <c r="K10" s="4"/>
      <c r="L10" s="4"/>
      <c r="M10" s="4"/>
    </row>
    <row r="11" spans="1:16" x14ac:dyDescent="0.2">
      <c r="A11" s="4"/>
      <c r="B11" s="14"/>
      <c r="C11" s="4"/>
      <c r="F11" s="4"/>
      <c r="G11" s="4"/>
      <c r="H11" s="4"/>
      <c r="I11" s="4"/>
      <c r="J11" s="4"/>
      <c r="K11" s="4"/>
      <c r="L11" s="4"/>
      <c r="M11" s="4"/>
    </row>
    <row r="12" spans="1:16" x14ac:dyDescent="0.2">
      <c r="A12" s="4"/>
      <c r="B12" s="14"/>
      <c r="C12" s="14"/>
      <c r="D12" s="14"/>
      <c r="E12" s="14"/>
      <c r="F12" s="4"/>
      <c r="G12" s="4"/>
      <c r="H12" s="4"/>
      <c r="I12" s="4"/>
      <c r="J12" s="4"/>
      <c r="K12" s="4"/>
      <c r="L12" s="4"/>
      <c r="M12" s="4"/>
    </row>
    <row r="13" spans="1:16" x14ac:dyDescent="0.2">
      <c r="A13" s="4"/>
      <c r="B13" s="14"/>
      <c r="C13" s="14"/>
      <c r="D13" s="14"/>
      <c r="E13" s="14"/>
      <c r="F13" s="4"/>
      <c r="G13" s="4"/>
      <c r="H13" s="4"/>
      <c r="I13" s="4"/>
      <c r="J13" s="4"/>
      <c r="K13" s="4"/>
      <c r="L13" s="4"/>
      <c r="M13" s="4"/>
    </row>
    <row r="15" spans="1:16" ht="18" x14ac:dyDescent="0.25">
      <c r="C15" s="45"/>
      <c r="D15" s="45"/>
      <c r="E15" s="45"/>
    </row>
    <row r="16" spans="1:16" ht="15.75" x14ac:dyDescent="0.25">
      <c r="C16" s="46"/>
      <c r="D16" s="46"/>
      <c r="E16" s="46"/>
    </row>
    <row r="17" spans="1:22" x14ac:dyDescent="0.2">
      <c r="E17" s="47"/>
    </row>
    <row r="18" spans="1:22" x14ac:dyDescent="0.2">
      <c r="C18" s="47"/>
      <c r="D18" s="47"/>
    </row>
    <row r="19" spans="1:22" x14ac:dyDescent="0.2">
      <c r="C19" s="47"/>
      <c r="D19" s="47"/>
      <c r="E19" s="47"/>
    </row>
    <row r="20" spans="1:22" x14ac:dyDescent="0.2">
      <c r="C20" s="71"/>
    </row>
    <row r="21" spans="1:22" ht="15.75" x14ac:dyDescent="0.25">
      <c r="C21" s="46"/>
      <c r="D21" s="46"/>
      <c r="E21" s="46"/>
    </row>
    <row r="23" spans="1:22" x14ac:dyDescent="0.2">
      <c r="C23" s="47"/>
      <c r="D23" s="47"/>
      <c r="E23" s="47"/>
    </row>
    <row r="24" spans="1:22" x14ac:dyDescent="0.2">
      <c r="C24" s="48"/>
      <c r="D24" s="48"/>
      <c r="E24" s="48"/>
    </row>
    <row r="25" spans="1:22" x14ac:dyDescent="0.2">
      <c r="A25" s="24"/>
      <c r="B25" s="24"/>
      <c r="C25" s="49"/>
      <c r="D25" s="49"/>
      <c r="E25" s="49"/>
      <c r="F25" s="24"/>
      <c r="G25" s="24"/>
      <c r="H25" s="24"/>
      <c r="I25" s="24"/>
      <c r="J25" s="24"/>
      <c r="K25" s="24"/>
      <c r="L25" s="24"/>
      <c r="M25" s="24"/>
      <c r="N25" s="24"/>
      <c r="O25" s="24"/>
      <c r="P25" s="24"/>
      <c r="Q25" s="24"/>
      <c r="R25" s="24"/>
      <c r="S25" s="24"/>
      <c r="T25" s="24"/>
      <c r="U25" s="24"/>
      <c r="V25" s="24"/>
    </row>
    <row r="26" spans="1:22" x14ac:dyDescent="0.2">
      <c r="C26" s="47"/>
      <c r="D26" s="47"/>
      <c r="E26" s="47"/>
    </row>
  </sheetData>
  <customSheetViews>
    <customSheetView guid="{EA424B0A-06A3-4874-B080-734BBB58792A}" showPageBreaks="1" showGridLines="0" printArea="1">
      <selection activeCell="T6" sqref="T6"/>
      <rowBreaks count="2" manualBreakCount="2">
        <brk id="19" max="16383" man="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selection activeCell="T6" sqref="T6"/>
      <rowBreaks count="2" manualBreakCount="2">
        <brk id="19" max="16383" man="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honeticPr fontId="8" type="noConversion"/>
  <pageMargins left="0.39370078740157483" right="0.39370078740157483" top="0.59055118110236227" bottom="0.74803149606299213" header="0.31496062992125984" footer="0.31496062992125984"/>
  <pageSetup paperSize="9" scale="85" orientation="portrait" r:id="rId3"/>
  <rowBreaks count="2" manualBreakCount="2">
    <brk id="17" max="16383" man="1"/>
    <brk id="35" max="16383" man="1"/>
  </rowBreak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34"/>
  <sheetViews>
    <sheetView showGridLines="0" zoomScaleNormal="100" zoomScaleSheetLayoutView="100" workbookViewId="0">
      <pane xSplit="4" ySplit="3" topLeftCell="E4" activePane="bottomRight" state="frozen"/>
      <selection activeCell="AB5" sqref="AB5"/>
      <selection pane="topRight" activeCell="AB5" sqref="AB5"/>
      <selection pane="bottomLeft" activeCell="AB5" sqref="AB5"/>
      <selection pane="bottomRight"/>
    </sheetView>
  </sheetViews>
  <sheetFormatPr defaultColWidth="9.140625" defaultRowHeight="12.75" outlineLevelCol="1" x14ac:dyDescent="0.2"/>
  <cols>
    <col min="1" max="1" width="2.85546875" style="12" customWidth="1"/>
    <col min="2" max="2" width="0.85546875" style="12" customWidth="1"/>
    <col min="3" max="3" width="41.7109375" style="12" customWidth="1"/>
    <col min="4" max="5" width="6.7109375" style="112" customWidth="1"/>
    <col min="6" max="16" width="4.7109375" style="4" hidden="1" customWidth="1" outlineLevel="1"/>
    <col min="17" max="17" width="4.7109375" style="4" customWidth="1" collapsed="1"/>
    <col min="18" max="21" width="4.7109375" style="4" customWidth="1"/>
    <col min="22" max="22" width="4.7109375" style="112" customWidth="1"/>
    <col min="23" max="23" width="1.5703125" style="112" hidden="1" customWidth="1"/>
    <col min="24" max="24" width="4.7109375" style="155" customWidth="1"/>
    <col min="25" max="16384" width="9.140625" style="12"/>
  </cols>
  <sheetData>
    <row r="1" spans="1:24" ht="14.25" customHeight="1" x14ac:dyDescent="0.2">
      <c r="A1" s="17" t="s">
        <v>264</v>
      </c>
    </row>
    <row r="2" spans="1:24" ht="14.25" customHeight="1" x14ac:dyDescent="0.2">
      <c r="A2" s="16" t="s">
        <v>274</v>
      </c>
    </row>
    <row r="3" spans="1:24" ht="24" customHeight="1" x14ac:dyDescent="0.2">
      <c r="A3" s="244"/>
      <c r="B3" s="244"/>
      <c r="C3" s="244"/>
      <c r="D3" s="185" t="s">
        <v>327</v>
      </c>
      <c r="E3" s="185" t="s">
        <v>328</v>
      </c>
      <c r="F3" s="130">
        <v>2000</v>
      </c>
      <c r="G3" s="130">
        <v>2001</v>
      </c>
      <c r="H3" s="130">
        <v>2002</v>
      </c>
      <c r="I3" s="130">
        <v>2003</v>
      </c>
      <c r="J3" s="130">
        <v>2004</v>
      </c>
      <c r="K3" s="130">
        <v>2005</v>
      </c>
      <c r="L3" s="130">
        <v>2006</v>
      </c>
      <c r="M3" s="130">
        <v>2007</v>
      </c>
      <c r="N3" s="130">
        <v>2008</v>
      </c>
      <c r="O3" s="130">
        <v>2009</v>
      </c>
      <c r="P3" s="130">
        <v>2010</v>
      </c>
      <c r="Q3" s="130">
        <v>2011</v>
      </c>
      <c r="R3" s="130">
        <v>2012</v>
      </c>
      <c r="S3" s="130">
        <v>2013</v>
      </c>
      <c r="T3" s="130">
        <v>2014</v>
      </c>
      <c r="U3" s="130">
        <v>2015</v>
      </c>
      <c r="V3" s="143">
        <v>2016</v>
      </c>
      <c r="W3" s="143"/>
      <c r="X3" s="156">
        <v>2017</v>
      </c>
    </row>
    <row r="4" spans="1:24" ht="22.5" x14ac:dyDescent="0.2">
      <c r="A4" s="33"/>
      <c r="B4" s="33"/>
      <c r="C4" s="19" t="s">
        <v>265</v>
      </c>
      <c r="D4" s="222"/>
      <c r="E4" s="222"/>
      <c r="F4" s="33"/>
      <c r="G4" s="33"/>
      <c r="H4" s="33"/>
      <c r="I4" s="33"/>
      <c r="J4" s="33"/>
      <c r="K4" s="33"/>
      <c r="L4" s="33"/>
      <c r="M4" s="33"/>
      <c r="N4" s="33"/>
      <c r="O4" s="33"/>
      <c r="P4" s="33"/>
      <c r="Q4" s="33"/>
      <c r="R4" s="33"/>
      <c r="S4" s="33"/>
      <c r="T4" s="33"/>
    </row>
    <row r="5" spans="1:24" x14ac:dyDescent="0.2">
      <c r="A5" s="18">
        <v>1</v>
      </c>
      <c r="B5" s="18"/>
      <c r="C5" s="21" t="s">
        <v>105</v>
      </c>
      <c r="D5" s="136">
        <f>IF(SUM(N5,O5,P5,Q5,R5)&gt;0,SUM(N5,O5,P5,Q5,R5),"–")</f>
        <v>2</v>
      </c>
      <c r="E5" s="136" t="str">
        <f>IF(SUM(S5,T5,U5,V5,X5),SUM(S5,T5,U5,V5,X5),"–")</f>
        <v>–</v>
      </c>
      <c r="F5" s="20" t="s">
        <v>2</v>
      </c>
      <c r="G5" s="20" t="s">
        <v>2</v>
      </c>
      <c r="H5" s="20" t="s">
        <v>2</v>
      </c>
      <c r="I5" s="20">
        <v>1</v>
      </c>
      <c r="J5" s="20">
        <v>3</v>
      </c>
      <c r="K5" s="20" t="s">
        <v>2</v>
      </c>
      <c r="L5" s="20" t="s">
        <v>2</v>
      </c>
      <c r="M5" s="20" t="s">
        <v>2</v>
      </c>
      <c r="N5" s="20" t="s">
        <v>2</v>
      </c>
      <c r="O5" s="20" t="s">
        <v>2</v>
      </c>
      <c r="P5" s="20">
        <v>2</v>
      </c>
      <c r="Q5" s="20" t="s">
        <v>2</v>
      </c>
      <c r="R5" s="20" t="s">
        <v>2</v>
      </c>
      <c r="S5" s="20" t="s">
        <v>2</v>
      </c>
      <c r="T5" s="20" t="s">
        <v>2</v>
      </c>
      <c r="U5" s="20" t="s">
        <v>2</v>
      </c>
      <c r="V5" s="123" t="s">
        <v>2</v>
      </c>
      <c r="W5" s="123"/>
      <c r="X5" s="152" t="s">
        <v>2</v>
      </c>
    </row>
    <row r="6" spans="1:24" ht="14.1" customHeight="1" x14ac:dyDescent="0.2">
      <c r="A6" s="18">
        <v>2</v>
      </c>
      <c r="B6" s="18"/>
      <c r="C6" s="3" t="s">
        <v>10</v>
      </c>
      <c r="D6" s="225" t="s">
        <v>3</v>
      </c>
      <c r="E6" s="136" t="str">
        <f t="shared" ref="E6:E28" si="0">IF(SUM(S6,T6,U6,V6,X6),SUM(S6,T6,U6,V6,X6),"–")</f>
        <v>–</v>
      </c>
      <c r="F6" s="20" t="s">
        <v>3</v>
      </c>
      <c r="G6" s="20" t="s">
        <v>3</v>
      </c>
      <c r="H6" s="20" t="s">
        <v>3</v>
      </c>
      <c r="I6" s="20" t="s">
        <v>3</v>
      </c>
      <c r="J6" s="20" t="s">
        <v>3</v>
      </c>
      <c r="K6" s="20" t="s">
        <v>3</v>
      </c>
      <c r="L6" s="20" t="s">
        <v>3</v>
      </c>
      <c r="M6" s="20" t="s">
        <v>3</v>
      </c>
      <c r="N6" s="20" t="s">
        <v>3</v>
      </c>
      <c r="O6" s="20" t="s">
        <v>2</v>
      </c>
      <c r="P6" s="20">
        <v>2</v>
      </c>
      <c r="Q6" s="20" t="s">
        <v>2</v>
      </c>
      <c r="R6" s="20" t="s">
        <v>2</v>
      </c>
      <c r="S6" s="20" t="s">
        <v>2</v>
      </c>
      <c r="T6" s="20" t="s">
        <v>2</v>
      </c>
      <c r="U6" s="20" t="s">
        <v>2</v>
      </c>
      <c r="V6" s="123" t="s">
        <v>2</v>
      </c>
      <c r="W6" s="123"/>
      <c r="X6" s="152" t="s">
        <v>2</v>
      </c>
    </row>
    <row r="7" spans="1:24" ht="14.1" customHeight="1" x14ac:dyDescent="0.2">
      <c r="A7" s="18">
        <v>3</v>
      </c>
      <c r="B7" s="18"/>
      <c r="C7" s="3" t="s">
        <v>11</v>
      </c>
      <c r="D7" s="225" t="s">
        <v>3</v>
      </c>
      <c r="E7" s="136" t="str">
        <f t="shared" si="0"/>
        <v>–</v>
      </c>
      <c r="F7" s="20" t="s">
        <v>3</v>
      </c>
      <c r="G7" s="20" t="s">
        <v>3</v>
      </c>
      <c r="H7" s="20" t="s">
        <v>3</v>
      </c>
      <c r="I7" s="20" t="s">
        <v>3</v>
      </c>
      <c r="J7" s="20" t="s">
        <v>3</v>
      </c>
      <c r="K7" s="20" t="s">
        <v>3</v>
      </c>
      <c r="L7" s="20" t="s">
        <v>3</v>
      </c>
      <c r="M7" s="20" t="s">
        <v>3</v>
      </c>
      <c r="N7" s="20" t="s">
        <v>3</v>
      </c>
      <c r="O7" s="20" t="s">
        <v>2</v>
      </c>
      <c r="P7" s="20" t="s">
        <v>2</v>
      </c>
      <c r="Q7" s="20" t="s">
        <v>2</v>
      </c>
      <c r="R7" s="20" t="s">
        <v>2</v>
      </c>
      <c r="S7" s="20" t="s">
        <v>2</v>
      </c>
      <c r="T7" s="20" t="s">
        <v>2</v>
      </c>
      <c r="U7" s="20" t="s">
        <v>2</v>
      </c>
      <c r="V7" s="123" t="s">
        <v>2</v>
      </c>
      <c r="W7" s="123"/>
      <c r="X7" s="152" t="s">
        <v>2</v>
      </c>
    </row>
    <row r="8" spans="1:24" ht="14.1" customHeight="1" x14ac:dyDescent="0.2">
      <c r="A8" s="18">
        <v>4</v>
      </c>
      <c r="B8" s="18"/>
      <c r="C8" s="21" t="s">
        <v>31</v>
      </c>
      <c r="D8" s="136">
        <f>IF(SUM(N8,O8,P8,Q8,R8)&gt;0,SUM(N8,O8,P8,Q8,R8),"–")</f>
        <v>5</v>
      </c>
      <c r="E8" s="136">
        <f t="shared" si="0"/>
        <v>2</v>
      </c>
      <c r="F8" s="20" t="s">
        <v>2</v>
      </c>
      <c r="G8" s="20">
        <v>1</v>
      </c>
      <c r="H8" s="20">
        <v>3</v>
      </c>
      <c r="I8" s="20" t="s">
        <v>2</v>
      </c>
      <c r="J8" s="20">
        <v>2</v>
      </c>
      <c r="K8" s="20" t="s">
        <v>2</v>
      </c>
      <c r="L8" s="20" t="s">
        <v>2</v>
      </c>
      <c r="M8" s="20" t="s">
        <v>2</v>
      </c>
      <c r="N8" s="20" t="s">
        <v>2</v>
      </c>
      <c r="O8" s="20" t="s">
        <v>2</v>
      </c>
      <c r="P8" s="20">
        <v>2</v>
      </c>
      <c r="Q8" s="20">
        <v>2</v>
      </c>
      <c r="R8" s="20">
        <v>1</v>
      </c>
      <c r="S8" s="20" t="s">
        <v>2</v>
      </c>
      <c r="T8" s="20">
        <v>1</v>
      </c>
      <c r="U8" s="20">
        <v>1</v>
      </c>
      <c r="V8" s="123" t="s">
        <v>2</v>
      </c>
      <c r="W8" s="123"/>
      <c r="X8" s="152" t="s">
        <v>2</v>
      </c>
    </row>
    <row r="9" spans="1:24" ht="14.1" customHeight="1" x14ac:dyDescent="0.2">
      <c r="A9" s="18">
        <v>5</v>
      </c>
      <c r="B9" s="18"/>
      <c r="C9" s="3" t="s">
        <v>10</v>
      </c>
      <c r="D9" s="225" t="s">
        <v>3</v>
      </c>
      <c r="E9" s="136" t="str">
        <f t="shared" si="0"/>
        <v>–</v>
      </c>
      <c r="F9" s="20" t="s">
        <v>3</v>
      </c>
      <c r="G9" s="20" t="s">
        <v>3</v>
      </c>
      <c r="H9" s="20" t="s">
        <v>3</v>
      </c>
      <c r="I9" s="20" t="s">
        <v>3</v>
      </c>
      <c r="J9" s="20" t="s">
        <v>3</v>
      </c>
      <c r="K9" s="20" t="s">
        <v>3</v>
      </c>
      <c r="L9" s="20" t="s">
        <v>3</v>
      </c>
      <c r="M9" s="20" t="s">
        <v>3</v>
      </c>
      <c r="N9" s="20" t="s">
        <v>3</v>
      </c>
      <c r="O9" s="20" t="s">
        <v>2</v>
      </c>
      <c r="P9" s="20" t="s">
        <v>2</v>
      </c>
      <c r="Q9" s="20" t="s">
        <v>2</v>
      </c>
      <c r="R9" s="20">
        <v>1</v>
      </c>
      <c r="S9" s="20" t="s">
        <v>2</v>
      </c>
      <c r="T9" s="20" t="s">
        <v>2</v>
      </c>
      <c r="U9" s="20" t="s">
        <v>2</v>
      </c>
      <c r="V9" s="123" t="s">
        <v>2</v>
      </c>
      <c r="W9" s="123"/>
      <c r="X9" s="152" t="s">
        <v>2</v>
      </c>
    </row>
    <row r="10" spans="1:24" ht="14.1" customHeight="1" x14ac:dyDescent="0.2">
      <c r="A10" s="18">
        <v>6</v>
      </c>
      <c r="B10" s="18"/>
      <c r="C10" s="3" t="s">
        <v>11</v>
      </c>
      <c r="D10" s="225" t="s">
        <v>3</v>
      </c>
      <c r="E10" s="136">
        <f t="shared" si="0"/>
        <v>2</v>
      </c>
      <c r="F10" s="20" t="s">
        <v>3</v>
      </c>
      <c r="G10" s="20" t="s">
        <v>3</v>
      </c>
      <c r="H10" s="20" t="s">
        <v>3</v>
      </c>
      <c r="I10" s="20" t="s">
        <v>3</v>
      </c>
      <c r="J10" s="20" t="s">
        <v>3</v>
      </c>
      <c r="K10" s="20" t="s">
        <v>3</v>
      </c>
      <c r="L10" s="20" t="s">
        <v>3</v>
      </c>
      <c r="M10" s="20" t="s">
        <v>3</v>
      </c>
      <c r="N10" s="20" t="s">
        <v>3</v>
      </c>
      <c r="O10" s="20" t="s">
        <v>2</v>
      </c>
      <c r="P10" s="20">
        <v>2</v>
      </c>
      <c r="Q10" s="20">
        <v>2</v>
      </c>
      <c r="R10" s="20" t="s">
        <v>2</v>
      </c>
      <c r="S10" s="20" t="s">
        <v>2</v>
      </c>
      <c r="T10" s="20">
        <v>1</v>
      </c>
      <c r="U10" s="20">
        <v>1</v>
      </c>
      <c r="V10" s="123" t="s">
        <v>2</v>
      </c>
      <c r="W10" s="123"/>
      <c r="X10" s="152" t="s">
        <v>2</v>
      </c>
    </row>
    <row r="11" spans="1:24" ht="14.1" customHeight="1" x14ac:dyDescent="0.2">
      <c r="A11" s="18">
        <v>7</v>
      </c>
      <c r="B11" s="18"/>
      <c r="C11" s="21" t="s">
        <v>27</v>
      </c>
      <c r="D11" s="136">
        <f>IF(SUM(N11,O11,P11,Q11,R11)&gt;0,SUM(N11,O11,P11,Q11,R11),"–")</f>
        <v>34</v>
      </c>
      <c r="E11" s="136">
        <f t="shared" si="0"/>
        <v>32</v>
      </c>
      <c r="F11" s="20" t="s">
        <v>3</v>
      </c>
      <c r="G11" s="20" t="s">
        <v>3</v>
      </c>
      <c r="H11" s="20" t="s">
        <v>3</v>
      </c>
      <c r="I11" s="20" t="s">
        <v>3</v>
      </c>
      <c r="J11" s="20" t="s">
        <v>3</v>
      </c>
      <c r="K11" s="20">
        <v>7</v>
      </c>
      <c r="L11" s="20">
        <v>9</v>
      </c>
      <c r="M11" s="20">
        <v>9</v>
      </c>
      <c r="N11" s="20">
        <v>4</v>
      </c>
      <c r="O11" s="20">
        <v>6</v>
      </c>
      <c r="P11" s="20">
        <v>9</v>
      </c>
      <c r="Q11" s="20">
        <v>8</v>
      </c>
      <c r="R11" s="20">
        <v>7</v>
      </c>
      <c r="S11" s="20">
        <v>8</v>
      </c>
      <c r="T11" s="20">
        <v>9</v>
      </c>
      <c r="U11" s="20">
        <v>6</v>
      </c>
      <c r="V11" s="123">
        <v>5</v>
      </c>
      <c r="W11" s="123"/>
      <c r="X11" s="152">
        <v>4</v>
      </c>
    </row>
    <row r="12" spans="1:24" ht="14.1" customHeight="1" x14ac:dyDescent="0.2">
      <c r="A12" s="18">
        <v>8</v>
      </c>
      <c r="B12" s="18"/>
      <c r="C12" s="3" t="s">
        <v>10</v>
      </c>
      <c r="D12" s="225" t="s">
        <v>3</v>
      </c>
      <c r="E12" s="136">
        <f t="shared" si="0"/>
        <v>6</v>
      </c>
      <c r="F12" s="20" t="s">
        <v>3</v>
      </c>
      <c r="G12" s="20" t="s">
        <v>3</v>
      </c>
      <c r="H12" s="20" t="s">
        <v>3</v>
      </c>
      <c r="I12" s="20" t="s">
        <v>3</v>
      </c>
      <c r="J12" s="20" t="s">
        <v>3</v>
      </c>
      <c r="K12" s="20" t="s">
        <v>3</v>
      </c>
      <c r="L12" s="20" t="s">
        <v>3</v>
      </c>
      <c r="M12" s="20" t="s">
        <v>3</v>
      </c>
      <c r="N12" s="20" t="s">
        <v>3</v>
      </c>
      <c r="O12" s="20">
        <v>2</v>
      </c>
      <c r="P12" s="20">
        <v>2</v>
      </c>
      <c r="Q12" s="20">
        <v>2</v>
      </c>
      <c r="R12" s="20">
        <v>1</v>
      </c>
      <c r="S12" s="20">
        <v>2</v>
      </c>
      <c r="T12" s="20">
        <v>2</v>
      </c>
      <c r="U12" s="20">
        <v>2</v>
      </c>
      <c r="V12" s="123" t="s">
        <v>2</v>
      </c>
      <c r="W12" s="123"/>
      <c r="X12" s="152" t="s">
        <v>2</v>
      </c>
    </row>
    <row r="13" spans="1:24" ht="14.1" customHeight="1" x14ac:dyDescent="0.2">
      <c r="A13" s="18">
        <v>9</v>
      </c>
      <c r="B13" s="18"/>
      <c r="C13" s="3" t="s">
        <v>11</v>
      </c>
      <c r="D13" s="225" t="s">
        <v>3</v>
      </c>
      <c r="E13" s="136">
        <f t="shared" si="0"/>
        <v>26</v>
      </c>
      <c r="F13" s="20" t="s">
        <v>3</v>
      </c>
      <c r="G13" s="20" t="s">
        <v>3</v>
      </c>
      <c r="H13" s="20" t="s">
        <v>3</v>
      </c>
      <c r="I13" s="20" t="s">
        <v>3</v>
      </c>
      <c r="J13" s="20" t="s">
        <v>3</v>
      </c>
      <c r="K13" s="20" t="s">
        <v>3</v>
      </c>
      <c r="L13" s="20" t="s">
        <v>3</v>
      </c>
      <c r="M13" s="20" t="s">
        <v>3</v>
      </c>
      <c r="N13" s="20" t="s">
        <v>3</v>
      </c>
      <c r="O13" s="20">
        <v>4</v>
      </c>
      <c r="P13" s="20">
        <v>7</v>
      </c>
      <c r="Q13" s="20">
        <v>6</v>
      </c>
      <c r="R13" s="20">
        <v>6</v>
      </c>
      <c r="S13" s="20">
        <v>6</v>
      </c>
      <c r="T13" s="20">
        <v>7</v>
      </c>
      <c r="U13" s="20">
        <v>4</v>
      </c>
      <c r="V13" s="123">
        <v>5</v>
      </c>
      <c r="W13" s="123"/>
      <c r="X13" s="152">
        <v>4</v>
      </c>
    </row>
    <row r="14" spans="1:24" ht="14.1" customHeight="1" x14ac:dyDescent="0.2">
      <c r="A14" s="18">
        <v>10</v>
      </c>
      <c r="B14" s="18"/>
      <c r="C14" s="103" t="s">
        <v>114</v>
      </c>
      <c r="D14" s="225" t="s">
        <v>3</v>
      </c>
      <c r="E14" s="136">
        <f t="shared" si="0"/>
        <v>1</v>
      </c>
      <c r="F14" s="20" t="s">
        <v>3</v>
      </c>
      <c r="G14" s="20" t="s">
        <v>3</v>
      </c>
      <c r="H14" s="20" t="s">
        <v>3</v>
      </c>
      <c r="I14" s="20" t="s">
        <v>3</v>
      </c>
      <c r="J14" s="20" t="s">
        <v>3</v>
      </c>
      <c r="K14" s="20" t="s">
        <v>3</v>
      </c>
      <c r="L14" s="20" t="s">
        <v>3</v>
      </c>
      <c r="M14" s="20" t="s">
        <v>3</v>
      </c>
      <c r="N14" s="20" t="s">
        <v>3</v>
      </c>
      <c r="O14" s="20" t="s">
        <v>3</v>
      </c>
      <c r="P14" s="20" t="s">
        <v>3</v>
      </c>
      <c r="Q14" s="20" t="s">
        <v>3</v>
      </c>
      <c r="R14" s="20" t="s">
        <v>3</v>
      </c>
      <c r="S14" s="20" t="s">
        <v>3</v>
      </c>
      <c r="T14" s="20">
        <v>1</v>
      </c>
      <c r="U14" s="20" t="s">
        <v>2</v>
      </c>
      <c r="V14" s="123" t="s">
        <v>2</v>
      </c>
      <c r="W14" s="123"/>
      <c r="X14" s="152" t="s">
        <v>2</v>
      </c>
    </row>
    <row r="15" spans="1:24" ht="14.1" customHeight="1" x14ac:dyDescent="0.2">
      <c r="A15" s="18">
        <v>11</v>
      </c>
      <c r="B15" s="18"/>
      <c r="C15" s="69" t="s">
        <v>10</v>
      </c>
      <c r="D15" s="225" t="s">
        <v>3</v>
      </c>
      <c r="E15" s="136">
        <f t="shared" si="0"/>
        <v>1</v>
      </c>
      <c r="F15" s="20" t="s">
        <v>3</v>
      </c>
      <c r="G15" s="20" t="s">
        <v>3</v>
      </c>
      <c r="H15" s="20" t="s">
        <v>3</v>
      </c>
      <c r="I15" s="20" t="s">
        <v>3</v>
      </c>
      <c r="J15" s="20" t="s">
        <v>3</v>
      </c>
      <c r="K15" s="20" t="s">
        <v>3</v>
      </c>
      <c r="L15" s="20" t="s">
        <v>3</v>
      </c>
      <c r="M15" s="20" t="s">
        <v>3</v>
      </c>
      <c r="N15" s="20" t="s">
        <v>3</v>
      </c>
      <c r="O15" s="20" t="s">
        <v>3</v>
      </c>
      <c r="P15" s="20" t="s">
        <v>3</v>
      </c>
      <c r="Q15" s="20" t="s">
        <v>3</v>
      </c>
      <c r="R15" s="20" t="s">
        <v>3</v>
      </c>
      <c r="S15" s="20" t="s">
        <v>3</v>
      </c>
      <c r="T15" s="20">
        <v>1</v>
      </c>
      <c r="U15" s="20" t="s">
        <v>2</v>
      </c>
      <c r="V15" s="123" t="s">
        <v>2</v>
      </c>
      <c r="W15" s="123"/>
      <c r="X15" s="152" t="s">
        <v>2</v>
      </c>
    </row>
    <row r="16" spans="1:24" ht="14.1" customHeight="1" x14ac:dyDescent="0.2">
      <c r="A16" s="18">
        <v>12</v>
      </c>
      <c r="B16" s="18"/>
      <c r="C16" s="69" t="s">
        <v>11</v>
      </c>
      <c r="D16" s="225" t="s">
        <v>3</v>
      </c>
      <c r="E16" s="136" t="str">
        <f t="shared" si="0"/>
        <v>–</v>
      </c>
      <c r="F16" s="20" t="s">
        <v>3</v>
      </c>
      <c r="G16" s="20" t="s">
        <v>3</v>
      </c>
      <c r="H16" s="20" t="s">
        <v>3</v>
      </c>
      <c r="I16" s="20" t="s">
        <v>3</v>
      </c>
      <c r="J16" s="20" t="s">
        <v>3</v>
      </c>
      <c r="K16" s="20" t="s">
        <v>3</v>
      </c>
      <c r="L16" s="20" t="s">
        <v>3</v>
      </c>
      <c r="M16" s="20" t="s">
        <v>3</v>
      </c>
      <c r="N16" s="20" t="s">
        <v>3</v>
      </c>
      <c r="O16" s="20" t="s">
        <v>3</v>
      </c>
      <c r="P16" s="20" t="s">
        <v>3</v>
      </c>
      <c r="Q16" s="20" t="s">
        <v>3</v>
      </c>
      <c r="R16" s="20" t="s">
        <v>3</v>
      </c>
      <c r="S16" s="20" t="s">
        <v>3</v>
      </c>
      <c r="T16" s="20" t="s">
        <v>2</v>
      </c>
      <c r="U16" s="20" t="s">
        <v>2</v>
      </c>
      <c r="V16" s="123" t="s">
        <v>2</v>
      </c>
      <c r="W16" s="123"/>
      <c r="X16" s="152" t="s">
        <v>2</v>
      </c>
    </row>
    <row r="17" spans="1:24" ht="24" customHeight="1" x14ac:dyDescent="0.2">
      <c r="A17" s="18">
        <v>13</v>
      </c>
      <c r="B17" s="18"/>
      <c r="C17" s="21" t="s">
        <v>15</v>
      </c>
      <c r="D17" s="136">
        <f>IF(SUM(N17,O17,P17,Q17,R17)&gt;0,SUM(N17,O17,P17,Q17,R17),"–")</f>
        <v>75</v>
      </c>
      <c r="E17" s="136">
        <f t="shared" si="0"/>
        <v>50</v>
      </c>
      <c r="F17" s="20" t="s">
        <v>3</v>
      </c>
      <c r="G17" s="20" t="s">
        <v>3</v>
      </c>
      <c r="H17" s="20" t="s">
        <v>3</v>
      </c>
      <c r="I17" s="20" t="s">
        <v>3</v>
      </c>
      <c r="J17" s="20" t="s">
        <v>3</v>
      </c>
      <c r="K17" s="20" t="s">
        <v>3</v>
      </c>
      <c r="L17" s="20">
        <v>10</v>
      </c>
      <c r="M17" s="20">
        <v>16</v>
      </c>
      <c r="N17" s="20">
        <v>10</v>
      </c>
      <c r="O17" s="20">
        <v>13</v>
      </c>
      <c r="P17" s="20">
        <v>32</v>
      </c>
      <c r="Q17" s="20">
        <v>15</v>
      </c>
      <c r="R17" s="20">
        <v>5</v>
      </c>
      <c r="S17" s="20">
        <v>10</v>
      </c>
      <c r="T17" s="20">
        <v>14</v>
      </c>
      <c r="U17" s="20">
        <v>9</v>
      </c>
      <c r="V17" s="123">
        <v>6</v>
      </c>
      <c r="W17" s="123"/>
      <c r="X17" s="152">
        <v>11</v>
      </c>
    </row>
    <row r="18" spans="1:24" ht="14.1" customHeight="1" x14ac:dyDescent="0.2">
      <c r="A18" s="18">
        <v>14</v>
      </c>
      <c r="B18" s="18"/>
      <c r="C18" s="3" t="s">
        <v>10</v>
      </c>
      <c r="D18" s="225" t="s">
        <v>3</v>
      </c>
      <c r="E18" s="136">
        <f t="shared" si="0"/>
        <v>10</v>
      </c>
      <c r="F18" s="20" t="s">
        <v>3</v>
      </c>
      <c r="G18" s="20" t="s">
        <v>3</v>
      </c>
      <c r="H18" s="20" t="s">
        <v>3</v>
      </c>
      <c r="I18" s="20" t="s">
        <v>3</v>
      </c>
      <c r="J18" s="20" t="s">
        <v>3</v>
      </c>
      <c r="K18" s="20" t="s">
        <v>3</v>
      </c>
      <c r="L18" s="20" t="s">
        <v>3</v>
      </c>
      <c r="M18" s="20" t="s">
        <v>3</v>
      </c>
      <c r="N18" s="20" t="s">
        <v>3</v>
      </c>
      <c r="O18" s="20">
        <v>6</v>
      </c>
      <c r="P18" s="20">
        <v>6</v>
      </c>
      <c r="Q18" s="20">
        <v>6</v>
      </c>
      <c r="R18" s="20">
        <v>1</v>
      </c>
      <c r="S18" s="20">
        <v>4</v>
      </c>
      <c r="T18" s="20">
        <v>3</v>
      </c>
      <c r="U18" s="20">
        <v>1</v>
      </c>
      <c r="V18" s="123" t="s">
        <v>2</v>
      </c>
      <c r="W18" s="123"/>
      <c r="X18" s="152">
        <v>2</v>
      </c>
    </row>
    <row r="19" spans="1:24" ht="14.1" customHeight="1" x14ac:dyDescent="0.2">
      <c r="A19" s="18">
        <v>15</v>
      </c>
      <c r="B19" s="18"/>
      <c r="C19" s="3" t="s">
        <v>11</v>
      </c>
      <c r="D19" s="225" t="s">
        <v>3</v>
      </c>
      <c r="E19" s="136">
        <f t="shared" si="0"/>
        <v>40</v>
      </c>
      <c r="F19" s="20" t="s">
        <v>3</v>
      </c>
      <c r="G19" s="20" t="s">
        <v>3</v>
      </c>
      <c r="H19" s="20" t="s">
        <v>3</v>
      </c>
      <c r="I19" s="20" t="s">
        <v>3</v>
      </c>
      <c r="J19" s="20" t="s">
        <v>3</v>
      </c>
      <c r="K19" s="20" t="s">
        <v>3</v>
      </c>
      <c r="L19" s="20" t="s">
        <v>3</v>
      </c>
      <c r="M19" s="20" t="s">
        <v>3</v>
      </c>
      <c r="N19" s="20" t="s">
        <v>3</v>
      </c>
      <c r="O19" s="20">
        <v>7</v>
      </c>
      <c r="P19" s="20">
        <v>26</v>
      </c>
      <c r="Q19" s="20">
        <v>9</v>
      </c>
      <c r="R19" s="20">
        <v>4</v>
      </c>
      <c r="S19" s="20">
        <v>6</v>
      </c>
      <c r="T19" s="20">
        <v>11</v>
      </c>
      <c r="U19" s="20">
        <v>8</v>
      </c>
      <c r="V19" s="123">
        <v>6</v>
      </c>
      <c r="W19" s="123"/>
      <c r="X19" s="152">
        <v>9</v>
      </c>
    </row>
    <row r="20" spans="1:24" ht="14.1" customHeight="1" x14ac:dyDescent="0.2">
      <c r="A20" s="18">
        <v>16</v>
      </c>
      <c r="B20" s="18"/>
      <c r="C20" s="21" t="s">
        <v>14</v>
      </c>
      <c r="D20" s="136">
        <f>IF(SUM(N20,O20,P20,Q20,R20)&gt;0,SUM(N20,O20,P20,Q20,R20),"–")</f>
        <v>3</v>
      </c>
      <c r="E20" s="136">
        <f t="shared" si="0"/>
        <v>2</v>
      </c>
      <c r="F20" s="20">
        <v>19</v>
      </c>
      <c r="G20" s="20">
        <v>14</v>
      </c>
      <c r="H20" s="20">
        <v>15</v>
      </c>
      <c r="I20" s="20">
        <v>19</v>
      </c>
      <c r="J20" s="20">
        <v>21</v>
      </c>
      <c r="K20" s="20">
        <v>14</v>
      </c>
      <c r="L20" s="20" t="s">
        <v>2</v>
      </c>
      <c r="M20" s="20" t="s">
        <v>2</v>
      </c>
      <c r="N20" s="20">
        <v>1</v>
      </c>
      <c r="O20" s="20" t="s">
        <v>2</v>
      </c>
      <c r="P20" s="20" t="s">
        <v>2</v>
      </c>
      <c r="Q20" s="20" t="s">
        <v>2</v>
      </c>
      <c r="R20" s="20">
        <v>2</v>
      </c>
      <c r="S20" s="20" t="s">
        <v>2</v>
      </c>
      <c r="T20" s="20" t="s">
        <v>2</v>
      </c>
      <c r="U20" s="20" t="s">
        <v>2</v>
      </c>
      <c r="V20" s="123">
        <v>2</v>
      </c>
      <c r="W20" s="123"/>
      <c r="X20" s="152" t="s">
        <v>2</v>
      </c>
    </row>
    <row r="21" spans="1:24" ht="14.1" customHeight="1" x14ac:dyDescent="0.2">
      <c r="A21" s="18">
        <v>17</v>
      </c>
      <c r="B21" s="18"/>
      <c r="C21" s="3" t="s">
        <v>10</v>
      </c>
      <c r="D21" s="225" t="s">
        <v>3</v>
      </c>
      <c r="E21" s="136" t="str">
        <f t="shared" si="0"/>
        <v>–</v>
      </c>
      <c r="F21" s="20" t="s">
        <v>3</v>
      </c>
      <c r="G21" s="20" t="s">
        <v>3</v>
      </c>
      <c r="H21" s="20" t="s">
        <v>3</v>
      </c>
      <c r="I21" s="20" t="s">
        <v>3</v>
      </c>
      <c r="J21" s="20" t="s">
        <v>3</v>
      </c>
      <c r="K21" s="20" t="s">
        <v>3</v>
      </c>
      <c r="L21" s="20" t="s">
        <v>3</v>
      </c>
      <c r="M21" s="20" t="s">
        <v>3</v>
      </c>
      <c r="N21" s="20" t="s">
        <v>3</v>
      </c>
      <c r="O21" s="20" t="s">
        <v>2</v>
      </c>
      <c r="P21" s="20" t="s">
        <v>2</v>
      </c>
      <c r="Q21" s="20" t="s">
        <v>2</v>
      </c>
      <c r="R21" s="20">
        <v>1</v>
      </c>
      <c r="S21" s="20" t="s">
        <v>2</v>
      </c>
      <c r="T21" s="20" t="s">
        <v>2</v>
      </c>
      <c r="U21" s="20" t="s">
        <v>2</v>
      </c>
      <c r="V21" s="123" t="s">
        <v>2</v>
      </c>
      <c r="W21" s="123"/>
      <c r="X21" s="152" t="s">
        <v>2</v>
      </c>
    </row>
    <row r="22" spans="1:24" ht="14.1" customHeight="1" x14ac:dyDescent="0.2">
      <c r="A22" s="18">
        <v>18</v>
      </c>
      <c r="B22" s="18"/>
      <c r="C22" s="3" t="s">
        <v>11</v>
      </c>
      <c r="D22" s="225" t="s">
        <v>3</v>
      </c>
      <c r="E22" s="136">
        <f t="shared" si="0"/>
        <v>2</v>
      </c>
      <c r="F22" s="20" t="s">
        <v>3</v>
      </c>
      <c r="G22" s="20" t="s">
        <v>3</v>
      </c>
      <c r="H22" s="20" t="s">
        <v>3</v>
      </c>
      <c r="I22" s="20" t="s">
        <v>3</v>
      </c>
      <c r="J22" s="20" t="s">
        <v>3</v>
      </c>
      <c r="K22" s="20" t="s">
        <v>3</v>
      </c>
      <c r="L22" s="20" t="s">
        <v>3</v>
      </c>
      <c r="M22" s="20" t="s">
        <v>3</v>
      </c>
      <c r="N22" s="20" t="s">
        <v>3</v>
      </c>
      <c r="O22" s="20" t="s">
        <v>2</v>
      </c>
      <c r="P22" s="20" t="s">
        <v>2</v>
      </c>
      <c r="Q22" s="20" t="s">
        <v>2</v>
      </c>
      <c r="R22" s="20">
        <v>1</v>
      </c>
      <c r="S22" s="20" t="s">
        <v>2</v>
      </c>
      <c r="T22" s="20" t="s">
        <v>2</v>
      </c>
      <c r="U22" s="20" t="s">
        <v>2</v>
      </c>
      <c r="V22" s="123">
        <v>2</v>
      </c>
      <c r="W22" s="123"/>
      <c r="X22" s="152" t="s">
        <v>2</v>
      </c>
    </row>
    <row r="23" spans="1:24" s="17" customFormat="1" ht="22.5" x14ac:dyDescent="0.2">
      <c r="A23" s="18">
        <v>19</v>
      </c>
      <c r="B23" s="56"/>
      <c r="C23" s="19" t="s">
        <v>267</v>
      </c>
      <c r="D23" s="178">
        <f>IF(SUM(N23,O23,P23,Q23,R23)&gt;0,SUM(N23,O23,P23,Q23,R23),"–")</f>
        <v>119</v>
      </c>
      <c r="E23" s="178">
        <f t="shared" si="0"/>
        <v>87</v>
      </c>
      <c r="F23" s="58">
        <f t="shared" ref="F23:S23" si="1">IF(SUM(F5,F8,F11,F17,F20)&gt;0,SUM(F5,F8,F11,F17,F20),"–")</f>
        <v>19</v>
      </c>
      <c r="G23" s="58">
        <f t="shared" si="1"/>
        <v>15</v>
      </c>
      <c r="H23" s="58">
        <f t="shared" si="1"/>
        <v>18</v>
      </c>
      <c r="I23" s="58">
        <f t="shared" si="1"/>
        <v>20</v>
      </c>
      <c r="J23" s="58">
        <f t="shared" si="1"/>
        <v>26</v>
      </c>
      <c r="K23" s="58">
        <f t="shared" si="1"/>
        <v>21</v>
      </c>
      <c r="L23" s="58">
        <f t="shared" si="1"/>
        <v>19</v>
      </c>
      <c r="M23" s="58">
        <f t="shared" si="1"/>
        <v>25</v>
      </c>
      <c r="N23" s="58">
        <f t="shared" si="1"/>
        <v>15</v>
      </c>
      <c r="O23" s="58">
        <f t="shared" si="1"/>
        <v>19</v>
      </c>
      <c r="P23" s="58">
        <f t="shared" si="1"/>
        <v>45</v>
      </c>
      <c r="Q23" s="58">
        <f t="shared" si="1"/>
        <v>25</v>
      </c>
      <c r="R23" s="58">
        <f t="shared" si="1"/>
        <v>15</v>
      </c>
      <c r="S23" s="58">
        <f t="shared" si="1"/>
        <v>18</v>
      </c>
      <c r="T23" s="58">
        <f>IF(SUM(T5,T8,T11,T14,T17,T20)&gt;0,SUM(T5,T8,T11,T14,T17,T20),"–")</f>
        <v>25</v>
      </c>
      <c r="U23" s="58">
        <f t="shared" ref="U23:V25" si="2">IF(SUM(U5,U8,U11,U14,U17,U20)&gt;0,SUM(U5,U8,U11,U17,U20),"–")</f>
        <v>16</v>
      </c>
      <c r="V23" s="122">
        <f t="shared" si="2"/>
        <v>13</v>
      </c>
      <c r="W23" s="122"/>
      <c r="X23" s="153">
        <f t="shared" ref="X23" si="3">IF(SUM(X5,X8,X11,X14,X17,X20)&gt;0,SUM(X5,X8,X11,X17,X20),"–")</f>
        <v>15</v>
      </c>
    </row>
    <row r="24" spans="1:24" s="17" customFormat="1" ht="14.1" customHeight="1" x14ac:dyDescent="0.2">
      <c r="A24" s="18">
        <v>20</v>
      </c>
      <c r="B24" s="56"/>
      <c r="C24" s="60" t="s">
        <v>44</v>
      </c>
      <c r="D24" s="225" t="s">
        <v>3</v>
      </c>
      <c r="E24" s="136">
        <f t="shared" si="0"/>
        <v>17</v>
      </c>
      <c r="F24" s="20" t="s">
        <v>3</v>
      </c>
      <c r="G24" s="20" t="s">
        <v>3</v>
      </c>
      <c r="H24" s="20" t="s">
        <v>3</v>
      </c>
      <c r="I24" s="20" t="s">
        <v>3</v>
      </c>
      <c r="J24" s="20" t="s">
        <v>3</v>
      </c>
      <c r="K24" s="20" t="s">
        <v>3</v>
      </c>
      <c r="L24" s="20" t="s">
        <v>3</v>
      </c>
      <c r="M24" s="20" t="s">
        <v>3</v>
      </c>
      <c r="N24" s="20" t="s">
        <v>3</v>
      </c>
      <c r="O24" s="20">
        <f t="shared" ref="O24:S25" si="4">IF(SUM(O6,O9,O12,O18,O21)&gt;0,SUM(O6,O9,O12,O18,O21),"–")</f>
        <v>8</v>
      </c>
      <c r="P24" s="20">
        <f t="shared" si="4"/>
        <v>10</v>
      </c>
      <c r="Q24" s="20">
        <f t="shared" si="4"/>
        <v>8</v>
      </c>
      <c r="R24" s="20">
        <f t="shared" si="4"/>
        <v>4</v>
      </c>
      <c r="S24" s="20">
        <f t="shared" si="4"/>
        <v>6</v>
      </c>
      <c r="T24" s="20">
        <f>IF(SUM(T6,T9,T12,T15,T18,T21)&gt;0,SUM(T6,T9,T12,T15,T18,T21),"–")</f>
        <v>6</v>
      </c>
      <c r="U24" s="20">
        <f t="shared" si="2"/>
        <v>3</v>
      </c>
      <c r="V24" s="123" t="str">
        <f t="shared" si="2"/>
        <v>–</v>
      </c>
      <c r="W24" s="123"/>
      <c r="X24" s="152">
        <f t="shared" ref="X24" si="5">IF(SUM(X6,X9,X12,X15,X18,X21)&gt;0,SUM(X6,X9,X12,X18,X21),"–")</f>
        <v>2</v>
      </c>
    </row>
    <row r="25" spans="1:24" s="17" customFormat="1" ht="14.1" customHeight="1" x14ac:dyDescent="0.2">
      <c r="A25" s="18">
        <v>21</v>
      </c>
      <c r="B25" s="56"/>
      <c r="C25" s="60" t="s">
        <v>45</v>
      </c>
      <c r="D25" s="225" t="s">
        <v>3</v>
      </c>
      <c r="E25" s="136">
        <f t="shared" si="0"/>
        <v>70</v>
      </c>
      <c r="F25" s="20" t="s">
        <v>3</v>
      </c>
      <c r="G25" s="20" t="s">
        <v>3</v>
      </c>
      <c r="H25" s="20" t="s">
        <v>3</v>
      </c>
      <c r="I25" s="20" t="s">
        <v>3</v>
      </c>
      <c r="J25" s="20" t="s">
        <v>3</v>
      </c>
      <c r="K25" s="20" t="s">
        <v>3</v>
      </c>
      <c r="L25" s="20" t="s">
        <v>3</v>
      </c>
      <c r="M25" s="20" t="s">
        <v>3</v>
      </c>
      <c r="N25" s="20" t="s">
        <v>3</v>
      </c>
      <c r="O25" s="20">
        <f t="shared" si="4"/>
        <v>11</v>
      </c>
      <c r="P25" s="20">
        <f t="shared" si="4"/>
        <v>35</v>
      </c>
      <c r="Q25" s="20">
        <f t="shared" si="4"/>
        <v>17</v>
      </c>
      <c r="R25" s="20">
        <f t="shared" si="4"/>
        <v>11</v>
      </c>
      <c r="S25" s="20">
        <f t="shared" si="4"/>
        <v>12</v>
      </c>
      <c r="T25" s="20">
        <f>IF(SUM(T7,T10,T13,T16,T19,T22)&gt;0,SUM(T7,T10,T13,T16,T19,T22),"–")</f>
        <v>19</v>
      </c>
      <c r="U25" s="20">
        <f t="shared" si="2"/>
        <v>13</v>
      </c>
      <c r="V25" s="123">
        <f t="shared" si="2"/>
        <v>13</v>
      </c>
      <c r="W25" s="123"/>
      <c r="X25" s="152">
        <f t="shared" ref="X25" si="6">IF(SUM(X7,X10,X13,X16,X19,X22)&gt;0,SUM(X7,X10,X13,X19,X22),"–")</f>
        <v>13</v>
      </c>
    </row>
    <row r="26" spans="1:24" s="17" customFormat="1" ht="24.75" customHeight="1" x14ac:dyDescent="0.2">
      <c r="A26" s="18">
        <v>22</v>
      </c>
      <c r="B26" s="56"/>
      <c r="C26" s="62" t="s">
        <v>266</v>
      </c>
      <c r="D26" s="178">
        <f>IF(SUM(N26,O26,P26,Q26,R26)&gt;0,SUM(N26,O26,P26,Q26,R26),"–")</f>
        <v>344</v>
      </c>
      <c r="E26" s="178">
        <f>IF(SUM(S26,T26,U26,V26,X26),SUM(S26,T26,U26,V26,X26),"–")</f>
        <v>379</v>
      </c>
      <c r="F26" s="59">
        <v>53</v>
      </c>
      <c r="G26" s="59">
        <v>63</v>
      </c>
      <c r="H26" s="59">
        <v>63</v>
      </c>
      <c r="I26" s="59">
        <v>59</v>
      </c>
      <c r="J26" s="59">
        <v>58</v>
      </c>
      <c r="K26" s="59">
        <v>47</v>
      </c>
      <c r="L26" s="59">
        <v>65</v>
      </c>
      <c r="M26" s="59">
        <v>76</v>
      </c>
      <c r="N26" s="59">
        <v>72</v>
      </c>
      <c r="O26" s="59">
        <v>65</v>
      </c>
      <c r="P26" s="58">
        <v>66</v>
      </c>
      <c r="Q26" s="58">
        <v>57</v>
      </c>
      <c r="R26" s="58">
        <v>84</v>
      </c>
      <c r="S26" s="58">
        <v>93</v>
      </c>
      <c r="T26" s="58">
        <v>78</v>
      </c>
      <c r="U26" s="108">
        <v>87</v>
      </c>
      <c r="V26" s="108">
        <v>70</v>
      </c>
      <c r="W26" s="108"/>
      <c r="X26" s="141">
        <v>51</v>
      </c>
    </row>
    <row r="27" spans="1:24" s="17" customFormat="1" ht="14.1" customHeight="1" x14ac:dyDescent="0.2">
      <c r="A27" s="18">
        <v>23</v>
      </c>
      <c r="B27" s="56"/>
      <c r="C27" s="60" t="s">
        <v>44</v>
      </c>
      <c r="D27" s="225" t="s">
        <v>3</v>
      </c>
      <c r="E27" s="136">
        <f>IF(SUM(S27,T27,U27,V27,X27),SUM(S27,T27,U27,V27,X27),"–")</f>
        <v>124</v>
      </c>
      <c r="F27" s="20" t="s">
        <v>3</v>
      </c>
      <c r="G27" s="20" t="s">
        <v>3</v>
      </c>
      <c r="H27" s="20" t="s">
        <v>3</v>
      </c>
      <c r="I27" s="20" t="s">
        <v>3</v>
      </c>
      <c r="J27" s="20" t="s">
        <v>3</v>
      </c>
      <c r="K27" s="20" t="s">
        <v>3</v>
      </c>
      <c r="L27" s="20" t="s">
        <v>3</v>
      </c>
      <c r="M27" s="20" t="s">
        <v>3</v>
      </c>
      <c r="N27" s="20" t="s">
        <v>3</v>
      </c>
      <c r="O27" s="226">
        <v>30</v>
      </c>
      <c r="P27" s="20">
        <v>17</v>
      </c>
      <c r="Q27" s="20">
        <v>17</v>
      </c>
      <c r="R27" s="20">
        <v>22</v>
      </c>
      <c r="S27" s="20">
        <v>35</v>
      </c>
      <c r="T27" s="20">
        <v>26</v>
      </c>
      <c r="U27" s="104">
        <v>21</v>
      </c>
      <c r="V27" s="106">
        <v>24</v>
      </c>
      <c r="W27" s="106"/>
      <c r="X27" s="227">
        <v>18</v>
      </c>
    </row>
    <row r="28" spans="1:24" s="17" customFormat="1" ht="14.1" customHeight="1" x14ac:dyDescent="0.2">
      <c r="A28" s="18">
        <v>24</v>
      </c>
      <c r="B28" s="56"/>
      <c r="C28" s="60" t="s">
        <v>45</v>
      </c>
      <c r="D28" s="225" t="s">
        <v>3</v>
      </c>
      <c r="E28" s="136">
        <f t="shared" si="0"/>
        <v>255</v>
      </c>
      <c r="F28" s="20" t="s">
        <v>3</v>
      </c>
      <c r="G28" s="20" t="s">
        <v>3</v>
      </c>
      <c r="H28" s="20" t="s">
        <v>3</v>
      </c>
      <c r="I28" s="20" t="s">
        <v>3</v>
      </c>
      <c r="J28" s="20" t="s">
        <v>3</v>
      </c>
      <c r="K28" s="20" t="s">
        <v>3</v>
      </c>
      <c r="L28" s="20" t="s">
        <v>3</v>
      </c>
      <c r="M28" s="20" t="s">
        <v>3</v>
      </c>
      <c r="N28" s="20" t="s">
        <v>3</v>
      </c>
      <c r="O28" s="226">
        <v>35</v>
      </c>
      <c r="P28" s="20">
        <v>49</v>
      </c>
      <c r="Q28" s="20">
        <v>40</v>
      </c>
      <c r="R28" s="20">
        <v>62</v>
      </c>
      <c r="S28" s="20">
        <v>58</v>
      </c>
      <c r="T28" s="20">
        <v>52</v>
      </c>
      <c r="U28" s="104">
        <v>66</v>
      </c>
      <c r="V28" s="106">
        <v>46</v>
      </c>
      <c r="W28" s="106"/>
      <c r="X28" s="227">
        <v>33</v>
      </c>
    </row>
    <row r="29" spans="1:24" ht="14.1" customHeight="1" x14ac:dyDescent="0.2">
      <c r="A29" s="36"/>
      <c r="B29" s="36"/>
      <c r="C29" s="15"/>
      <c r="D29" s="223"/>
      <c r="E29" s="223"/>
      <c r="F29" s="37"/>
      <c r="G29" s="37"/>
      <c r="H29" s="37"/>
      <c r="I29" s="37"/>
      <c r="J29" s="38"/>
      <c r="K29" s="37"/>
      <c r="L29" s="37"/>
      <c r="M29" s="37"/>
      <c r="N29" s="37"/>
      <c r="O29" s="37"/>
      <c r="P29" s="37"/>
      <c r="Q29" s="38"/>
      <c r="R29" s="38"/>
      <c r="S29" s="38"/>
      <c r="T29" s="38"/>
      <c r="U29" s="129"/>
      <c r="V29" s="147"/>
      <c r="W29" s="147"/>
      <c r="X29" s="157"/>
    </row>
    <row r="30" spans="1:24" s="4" customFormat="1" ht="14.1" customHeight="1" x14ac:dyDescent="0.2">
      <c r="A30" s="25"/>
      <c r="C30" s="4" t="s">
        <v>295</v>
      </c>
      <c r="D30" s="112"/>
      <c r="E30" s="112"/>
      <c r="V30" s="112"/>
      <c r="W30" s="112"/>
      <c r="X30" s="149"/>
    </row>
    <row r="31" spans="1:24" s="4" customFormat="1" ht="12.75" customHeight="1" x14ac:dyDescent="0.2">
      <c r="A31" s="25"/>
      <c r="C31" s="14" t="s">
        <v>255</v>
      </c>
      <c r="D31" s="113"/>
      <c r="E31" s="112"/>
      <c r="V31" s="112"/>
      <c r="W31" s="112"/>
      <c r="X31" s="149"/>
    </row>
    <row r="32" spans="1:24" s="4" customFormat="1" ht="12.75" customHeight="1" x14ac:dyDescent="0.2">
      <c r="B32" s="14"/>
      <c r="C32" s="14"/>
      <c r="D32" s="112"/>
      <c r="E32" s="112"/>
      <c r="V32" s="112"/>
      <c r="W32" s="112"/>
      <c r="X32" s="149"/>
    </row>
    <row r="33" spans="2:24" s="4" customFormat="1" ht="12.75" customHeight="1" x14ac:dyDescent="0.2">
      <c r="B33" s="14"/>
      <c r="D33" s="112"/>
      <c r="E33" s="112"/>
      <c r="V33" s="112"/>
      <c r="W33" s="112"/>
      <c r="X33" s="149"/>
    </row>
    <row r="34" spans="2:24" ht="12.75" customHeight="1" x14ac:dyDescent="0.2"/>
  </sheetData>
  <customSheetViews>
    <customSheetView guid="{EA424B0A-06A3-4874-B080-734BBB58792A}" showPageBreaks="1" showGridLines="0" printArea="1">
      <selection activeCell="Q20" sqref="Q20"/>
      <rowBreaks count="1" manualBreakCount="1">
        <brk id="43"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hiddenColumns="1">
      <selection activeCell="C14" sqref="C14:C16"/>
      <rowBreaks count="1" manualBreakCount="1">
        <brk id="40"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orientation="portrait" r:id="rId3"/>
  <rowBreaks count="1" manualBreakCount="1">
    <brk id="37" max="16383" man="1"/>
  </rowBreak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40"/>
  <sheetViews>
    <sheetView showGridLines="0" zoomScaleNormal="100" zoomScaleSheetLayoutView="100" workbookViewId="0">
      <pane xSplit="3" ySplit="4" topLeftCell="D8" activePane="bottomRight" state="frozen"/>
      <selection activeCell="AB5" sqref="AB5"/>
      <selection pane="topRight" activeCell="AB5" sqref="AB5"/>
      <selection pane="bottomLeft" activeCell="AB5" sqref="AB5"/>
      <selection pane="bottomRight"/>
    </sheetView>
  </sheetViews>
  <sheetFormatPr defaultColWidth="9.140625" defaultRowHeight="12.75" outlineLevelCol="1" x14ac:dyDescent="0.2"/>
  <cols>
    <col min="1" max="1" width="2.85546875" style="12" customWidth="1"/>
    <col min="2" max="2" width="0.85546875" style="12" customWidth="1"/>
    <col min="3" max="3" width="41.7109375" style="12" customWidth="1"/>
    <col min="4" max="5" width="6.7109375" style="112" customWidth="1"/>
    <col min="6" max="16" width="4.7109375" style="4" hidden="1" customWidth="1" outlineLevel="1"/>
    <col min="17" max="17" width="4.7109375" style="4" customWidth="1" collapsed="1"/>
    <col min="18" max="21" width="4.7109375" style="4" customWidth="1"/>
    <col min="22" max="22" width="4.7109375" style="112" customWidth="1"/>
    <col min="23" max="23" width="1.5703125" style="112" customWidth="1"/>
    <col min="24" max="24" width="4.7109375" style="112" customWidth="1"/>
    <col min="25" max="16384" width="9.140625" style="12"/>
  </cols>
  <sheetData>
    <row r="1" spans="1:24" ht="14.25" customHeight="1" x14ac:dyDescent="0.2">
      <c r="A1" s="17" t="s">
        <v>271</v>
      </c>
    </row>
    <row r="2" spans="1:24" ht="14.25" customHeight="1" x14ac:dyDescent="0.2">
      <c r="A2" s="16" t="s">
        <v>291</v>
      </c>
    </row>
    <row r="3" spans="1:24" ht="24" customHeight="1" x14ac:dyDescent="0.2">
      <c r="A3" s="244"/>
      <c r="B3" s="244"/>
      <c r="C3" s="244"/>
      <c r="D3" s="185" t="s">
        <v>327</v>
      </c>
      <c r="E3" s="185" t="s">
        <v>328</v>
      </c>
      <c r="F3" s="130">
        <v>2000</v>
      </c>
      <c r="G3" s="130">
        <v>2001</v>
      </c>
      <c r="H3" s="130">
        <v>2002</v>
      </c>
      <c r="I3" s="130">
        <v>2003</v>
      </c>
      <c r="J3" s="130">
        <v>2004</v>
      </c>
      <c r="K3" s="130">
        <v>2005</v>
      </c>
      <c r="L3" s="130">
        <v>2006</v>
      </c>
      <c r="M3" s="130">
        <v>2007</v>
      </c>
      <c r="N3" s="130">
        <v>2008</v>
      </c>
      <c r="O3" s="130">
        <v>2009</v>
      </c>
      <c r="P3" s="130">
        <v>2010</v>
      </c>
      <c r="Q3" s="130">
        <v>2011</v>
      </c>
      <c r="R3" s="130">
        <v>2012</v>
      </c>
      <c r="S3" s="130">
        <v>2013</v>
      </c>
      <c r="T3" s="130">
        <v>2014</v>
      </c>
      <c r="U3" s="130">
        <v>2015</v>
      </c>
      <c r="V3" s="143">
        <v>2016</v>
      </c>
      <c r="W3" s="143"/>
      <c r="X3" s="143">
        <v>2017</v>
      </c>
    </row>
    <row r="4" spans="1:24" ht="33.75" x14ac:dyDescent="0.2">
      <c r="A4" s="18"/>
      <c r="B4" s="18"/>
      <c r="C4" s="19" t="s">
        <v>268</v>
      </c>
      <c r="D4" s="222"/>
      <c r="E4" s="222"/>
      <c r="F4" s="33"/>
      <c r="G4" s="33"/>
      <c r="H4" s="33"/>
      <c r="I4" s="33"/>
      <c r="J4" s="33"/>
      <c r="K4" s="33"/>
      <c r="L4" s="33"/>
      <c r="M4" s="33"/>
      <c r="N4" s="33"/>
      <c r="O4" s="33"/>
      <c r="P4" s="33"/>
      <c r="Q4" s="33"/>
      <c r="R4" s="33"/>
      <c r="S4" s="33"/>
      <c r="T4" s="33"/>
    </row>
    <row r="5" spans="1:24" ht="14.1" customHeight="1" x14ac:dyDescent="0.2">
      <c r="A5" s="18">
        <v>1</v>
      </c>
      <c r="B5" s="18"/>
      <c r="C5" s="21" t="s">
        <v>105</v>
      </c>
      <c r="D5" s="136">
        <f>IF(SUM(N5,O5,P5,Q5,R5)&gt;0,SUM(N5,O5,P5,Q5,R5),"–")</f>
        <v>18</v>
      </c>
      <c r="E5" s="136">
        <f>IF(SUM(S5,T5,U5,V5,W5),SUM(S5,T5,U5,V5,W5),"–")</f>
        <v>2</v>
      </c>
      <c r="F5" s="20">
        <v>2</v>
      </c>
      <c r="G5" s="20">
        <v>1</v>
      </c>
      <c r="H5" s="20">
        <v>3</v>
      </c>
      <c r="I5" s="20">
        <v>8</v>
      </c>
      <c r="J5" s="20">
        <v>10</v>
      </c>
      <c r="K5" s="20">
        <v>1</v>
      </c>
      <c r="L5" s="20">
        <v>1</v>
      </c>
      <c r="M5" s="20">
        <v>1</v>
      </c>
      <c r="N5" s="20">
        <v>3</v>
      </c>
      <c r="O5" s="20">
        <v>2</v>
      </c>
      <c r="P5" s="20">
        <v>10</v>
      </c>
      <c r="Q5" s="20">
        <v>2</v>
      </c>
      <c r="R5" s="20">
        <v>1</v>
      </c>
      <c r="S5" s="20">
        <v>1</v>
      </c>
      <c r="T5" s="20" t="s">
        <v>2</v>
      </c>
      <c r="U5" s="20">
        <v>1</v>
      </c>
      <c r="V5" s="123" t="s">
        <v>2</v>
      </c>
      <c r="W5" s="123"/>
      <c r="X5" s="123" t="s">
        <v>2</v>
      </c>
    </row>
    <row r="6" spans="1:24" ht="14.1" customHeight="1" x14ac:dyDescent="0.2">
      <c r="A6" s="18">
        <v>2</v>
      </c>
      <c r="B6" s="18"/>
      <c r="C6" s="3" t="s">
        <v>10</v>
      </c>
      <c r="D6" s="225" t="s">
        <v>3</v>
      </c>
      <c r="E6" s="136">
        <f t="shared" ref="E6:E13" si="0">IF(SUM(S6,T6,U6,V6,W6),SUM(S6,T6,U6,V6,W6),"–")</f>
        <v>2</v>
      </c>
      <c r="F6" s="20" t="s">
        <v>3</v>
      </c>
      <c r="G6" s="20" t="s">
        <v>3</v>
      </c>
      <c r="H6" s="20" t="s">
        <v>3</v>
      </c>
      <c r="I6" s="20" t="s">
        <v>3</v>
      </c>
      <c r="J6" s="20" t="s">
        <v>3</v>
      </c>
      <c r="K6" s="20" t="s">
        <v>3</v>
      </c>
      <c r="L6" s="20" t="s">
        <v>3</v>
      </c>
      <c r="M6" s="20" t="s">
        <v>3</v>
      </c>
      <c r="N6" s="20" t="s">
        <v>3</v>
      </c>
      <c r="O6" s="20">
        <v>2</v>
      </c>
      <c r="P6" s="20">
        <v>6</v>
      </c>
      <c r="Q6" s="20">
        <v>1</v>
      </c>
      <c r="R6" s="20" t="s">
        <v>2</v>
      </c>
      <c r="S6" s="20">
        <v>1</v>
      </c>
      <c r="T6" s="20" t="s">
        <v>2</v>
      </c>
      <c r="U6" s="20">
        <v>1</v>
      </c>
      <c r="V6" s="123" t="s">
        <v>2</v>
      </c>
      <c r="W6" s="123"/>
      <c r="X6" s="123" t="s">
        <v>2</v>
      </c>
    </row>
    <row r="7" spans="1:24" ht="14.1" customHeight="1" x14ac:dyDescent="0.2">
      <c r="A7" s="18">
        <v>3</v>
      </c>
      <c r="B7" s="18"/>
      <c r="C7" s="3" t="s">
        <v>11</v>
      </c>
      <c r="D7" s="225" t="s">
        <v>3</v>
      </c>
      <c r="E7" s="136" t="str">
        <f t="shared" si="0"/>
        <v>–</v>
      </c>
      <c r="F7" s="20" t="s">
        <v>3</v>
      </c>
      <c r="G7" s="20" t="s">
        <v>3</v>
      </c>
      <c r="H7" s="20" t="s">
        <v>3</v>
      </c>
      <c r="I7" s="20" t="s">
        <v>3</v>
      </c>
      <c r="J7" s="20" t="s">
        <v>3</v>
      </c>
      <c r="K7" s="20" t="s">
        <v>3</v>
      </c>
      <c r="L7" s="20" t="s">
        <v>3</v>
      </c>
      <c r="M7" s="20" t="s">
        <v>3</v>
      </c>
      <c r="N7" s="20" t="s">
        <v>3</v>
      </c>
      <c r="O7" s="20" t="s">
        <v>2</v>
      </c>
      <c r="P7" s="20">
        <v>4</v>
      </c>
      <c r="Q7" s="20">
        <v>1</v>
      </c>
      <c r="R7" s="20" t="s">
        <v>2</v>
      </c>
      <c r="S7" s="20" t="s">
        <v>2</v>
      </c>
      <c r="T7" s="20" t="s">
        <v>2</v>
      </c>
      <c r="U7" s="20" t="s">
        <v>2</v>
      </c>
      <c r="V7" s="123" t="s">
        <v>2</v>
      </c>
      <c r="W7" s="123"/>
      <c r="X7" s="123" t="s">
        <v>2</v>
      </c>
    </row>
    <row r="8" spans="1:24" ht="14.1" customHeight="1" x14ac:dyDescent="0.2">
      <c r="A8" s="18">
        <v>4</v>
      </c>
      <c r="B8" s="18"/>
      <c r="C8" s="3" t="s">
        <v>48</v>
      </c>
      <c r="D8" s="225" t="s">
        <v>3</v>
      </c>
      <c r="E8" s="136" t="str">
        <f t="shared" si="0"/>
        <v>–</v>
      </c>
      <c r="F8" s="20" t="s">
        <v>3</v>
      </c>
      <c r="G8" s="20" t="s">
        <v>3</v>
      </c>
      <c r="H8" s="20" t="s">
        <v>3</v>
      </c>
      <c r="I8" s="20" t="s">
        <v>3</v>
      </c>
      <c r="J8" s="20" t="s">
        <v>3</v>
      </c>
      <c r="K8" s="20" t="s">
        <v>3</v>
      </c>
      <c r="L8" s="20" t="s">
        <v>3</v>
      </c>
      <c r="M8" s="20" t="s">
        <v>3</v>
      </c>
      <c r="N8" s="20" t="s">
        <v>3</v>
      </c>
      <c r="O8" s="20" t="s">
        <v>2</v>
      </c>
      <c r="P8" s="20" t="s">
        <v>2</v>
      </c>
      <c r="Q8" s="20" t="s">
        <v>2</v>
      </c>
      <c r="R8" s="20">
        <v>1</v>
      </c>
      <c r="S8" s="20" t="s">
        <v>2</v>
      </c>
      <c r="T8" s="20" t="s">
        <v>2</v>
      </c>
      <c r="U8" s="20" t="s">
        <v>2</v>
      </c>
      <c r="V8" s="123" t="s">
        <v>2</v>
      </c>
      <c r="W8" s="123"/>
      <c r="X8" s="123" t="s">
        <v>2</v>
      </c>
    </row>
    <row r="9" spans="1:24" ht="14.1" customHeight="1" x14ac:dyDescent="0.2">
      <c r="A9" s="18">
        <v>5</v>
      </c>
      <c r="B9" s="18"/>
      <c r="C9" s="21" t="s">
        <v>31</v>
      </c>
      <c r="D9" s="136">
        <f>IF(SUM(N9,O9,P9,Q9,R9)&gt;0,SUM(N9,O9,P9,Q9,R9),"–")</f>
        <v>12</v>
      </c>
      <c r="E9" s="136">
        <f t="shared" si="0"/>
        <v>6</v>
      </c>
      <c r="F9" s="20">
        <v>4</v>
      </c>
      <c r="G9" s="20">
        <v>7</v>
      </c>
      <c r="H9" s="20">
        <v>3</v>
      </c>
      <c r="I9" s="20">
        <v>2</v>
      </c>
      <c r="J9" s="20">
        <v>4</v>
      </c>
      <c r="K9" s="20">
        <v>4</v>
      </c>
      <c r="L9" s="20">
        <v>1</v>
      </c>
      <c r="M9" s="20">
        <v>3</v>
      </c>
      <c r="N9" s="20">
        <v>1</v>
      </c>
      <c r="O9" s="20">
        <v>4</v>
      </c>
      <c r="P9" s="20">
        <v>5</v>
      </c>
      <c r="Q9" s="20">
        <v>1</v>
      </c>
      <c r="R9" s="20">
        <v>1</v>
      </c>
      <c r="S9" s="20" t="s">
        <v>2</v>
      </c>
      <c r="T9" s="20">
        <v>1</v>
      </c>
      <c r="U9" s="20">
        <v>1</v>
      </c>
      <c r="V9" s="123">
        <v>4</v>
      </c>
      <c r="W9" s="146" t="s">
        <v>286</v>
      </c>
      <c r="X9" s="123">
        <v>3</v>
      </c>
    </row>
    <row r="10" spans="1:24" ht="14.1" customHeight="1" x14ac:dyDescent="0.2">
      <c r="A10" s="18">
        <v>6</v>
      </c>
      <c r="B10" s="18"/>
      <c r="C10" s="3" t="s">
        <v>10</v>
      </c>
      <c r="D10" s="225" t="s">
        <v>3</v>
      </c>
      <c r="E10" s="136" t="str">
        <f t="shared" si="0"/>
        <v>–</v>
      </c>
      <c r="F10" s="20" t="s">
        <v>3</v>
      </c>
      <c r="G10" s="20" t="s">
        <v>3</v>
      </c>
      <c r="H10" s="20" t="s">
        <v>3</v>
      </c>
      <c r="I10" s="20" t="s">
        <v>3</v>
      </c>
      <c r="J10" s="20" t="s">
        <v>3</v>
      </c>
      <c r="K10" s="20" t="s">
        <v>3</v>
      </c>
      <c r="L10" s="20" t="s">
        <v>3</v>
      </c>
      <c r="M10" s="20" t="s">
        <v>3</v>
      </c>
      <c r="N10" s="20" t="s">
        <v>3</v>
      </c>
      <c r="O10" s="20" t="s">
        <v>2</v>
      </c>
      <c r="P10" s="20" t="s">
        <v>2</v>
      </c>
      <c r="Q10" s="20" t="s">
        <v>2</v>
      </c>
      <c r="R10" s="20" t="s">
        <v>2</v>
      </c>
      <c r="S10" s="20" t="s">
        <v>2</v>
      </c>
      <c r="T10" s="20" t="s">
        <v>2</v>
      </c>
      <c r="U10" s="20" t="s">
        <v>2</v>
      </c>
      <c r="V10" s="123" t="s">
        <v>2</v>
      </c>
      <c r="W10" s="123"/>
      <c r="X10" s="123">
        <v>1</v>
      </c>
    </row>
    <row r="11" spans="1:24" ht="14.1" customHeight="1" x14ac:dyDescent="0.2">
      <c r="A11" s="18">
        <v>7</v>
      </c>
      <c r="B11" s="18"/>
      <c r="C11" s="3" t="s">
        <v>11</v>
      </c>
      <c r="D11" s="225" t="s">
        <v>3</v>
      </c>
      <c r="E11" s="136">
        <f t="shared" si="0"/>
        <v>6</v>
      </c>
      <c r="F11" s="20" t="s">
        <v>3</v>
      </c>
      <c r="G11" s="20" t="s">
        <v>3</v>
      </c>
      <c r="H11" s="20" t="s">
        <v>3</v>
      </c>
      <c r="I11" s="20" t="s">
        <v>3</v>
      </c>
      <c r="J11" s="20" t="s">
        <v>3</v>
      </c>
      <c r="K11" s="20" t="s">
        <v>3</v>
      </c>
      <c r="L11" s="20" t="s">
        <v>3</v>
      </c>
      <c r="M11" s="20" t="s">
        <v>3</v>
      </c>
      <c r="N11" s="20" t="s">
        <v>3</v>
      </c>
      <c r="O11" s="20">
        <v>4</v>
      </c>
      <c r="P11" s="20">
        <v>5</v>
      </c>
      <c r="Q11" s="20">
        <v>1</v>
      </c>
      <c r="R11" s="20">
        <v>1</v>
      </c>
      <c r="S11" s="20" t="s">
        <v>2</v>
      </c>
      <c r="T11" s="20">
        <v>1</v>
      </c>
      <c r="U11" s="20">
        <v>1</v>
      </c>
      <c r="V11" s="123">
        <v>4</v>
      </c>
      <c r="W11" s="146" t="s">
        <v>286</v>
      </c>
      <c r="X11" s="123">
        <v>2</v>
      </c>
    </row>
    <row r="12" spans="1:24" ht="12" customHeight="1" x14ac:dyDescent="0.2">
      <c r="A12" s="18">
        <v>8</v>
      </c>
      <c r="B12" s="18"/>
      <c r="C12" s="21" t="s">
        <v>27</v>
      </c>
      <c r="D12" s="136">
        <f>IF(SUM(N12,O12,P12,Q12,R12)&gt;0,SUM(N12,O12,P12,Q12,R12),"–")</f>
        <v>29</v>
      </c>
      <c r="E12" s="136">
        <f t="shared" si="0"/>
        <v>20</v>
      </c>
      <c r="F12" s="20" t="s">
        <v>3</v>
      </c>
      <c r="G12" s="20" t="s">
        <v>3</v>
      </c>
      <c r="H12" s="20" t="s">
        <v>3</v>
      </c>
      <c r="I12" s="20" t="s">
        <v>3</v>
      </c>
      <c r="J12" s="20" t="s">
        <v>3</v>
      </c>
      <c r="K12" s="20">
        <v>11</v>
      </c>
      <c r="L12" s="20">
        <v>8</v>
      </c>
      <c r="M12" s="20">
        <v>9</v>
      </c>
      <c r="N12" s="20">
        <v>1</v>
      </c>
      <c r="O12" s="20">
        <v>10</v>
      </c>
      <c r="P12" s="20">
        <v>5</v>
      </c>
      <c r="Q12" s="20">
        <v>3</v>
      </c>
      <c r="R12" s="20">
        <v>10</v>
      </c>
      <c r="S12" s="20">
        <v>9</v>
      </c>
      <c r="T12" s="20">
        <v>4</v>
      </c>
      <c r="U12" s="20">
        <v>5</v>
      </c>
      <c r="V12" s="123">
        <v>2</v>
      </c>
      <c r="W12" s="146" t="s">
        <v>286</v>
      </c>
      <c r="X12" s="123">
        <v>6</v>
      </c>
    </row>
    <row r="13" spans="1:24" ht="13.5" customHeight="1" x14ac:dyDescent="0.2">
      <c r="A13" s="18">
        <v>4</v>
      </c>
      <c r="B13" s="18"/>
      <c r="C13" s="3" t="s">
        <v>10</v>
      </c>
      <c r="D13" s="225" t="s">
        <v>3</v>
      </c>
      <c r="E13" s="136">
        <f t="shared" si="0"/>
        <v>7</v>
      </c>
      <c r="F13" s="20" t="s">
        <v>3</v>
      </c>
      <c r="G13" s="20" t="s">
        <v>3</v>
      </c>
      <c r="H13" s="20" t="s">
        <v>3</v>
      </c>
      <c r="I13" s="20" t="s">
        <v>3</v>
      </c>
      <c r="J13" s="20" t="s">
        <v>3</v>
      </c>
      <c r="K13" s="20" t="s">
        <v>3</v>
      </c>
      <c r="L13" s="20" t="s">
        <v>3</v>
      </c>
      <c r="M13" s="20" t="s">
        <v>3</v>
      </c>
      <c r="N13" s="20" t="s">
        <v>3</v>
      </c>
      <c r="O13" s="20">
        <v>2</v>
      </c>
      <c r="P13" s="20">
        <v>2</v>
      </c>
      <c r="Q13" s="20">
        <v>2</v>
      </c>
      <c r="R13" s="20">
        <v>1</v>
      </c>
      <c r="S13" s="20">
        <v>2</v>
      </c>
      <c r="T13" s="20">
        <v>2</v>
      </c>
      <c r="U13" s="20">
        <v>1</v>
      </c>
      <c r="V13" s="123">
        <v>2</v>
      </c>
      <c r="W13" s="146" t="s">
        <v>286</v>
      </c>
      <c r="X13" s="123">
        <v>4</v>
      </c>
    </row>
    <row r="14" spans="1:24" ht="14.1" customHeight="1" x14ac:dyDescent="0.2">
      <c r="A14" s="18">
        <v>2</v>
      </c>
      <c r="B14" s="18"/>
      <c r="C14" s="3" t="s">
        <v>11</v>
      </c>
      <c r="D14" s="225" t="s">
        <v>3</v>
      </c>
      <c r="E14" s="136">
        <f>IF(SUM(S14,T14,U14,V14,X14),SUM(S14,T14,U14,V14,X14),"–")</f>
        <v>15</v>
      </c>
      <c r="F14" s="20" t="s">
        <v>3</v>
      </c>
      <c r="G14" s="20" t="s">
        <v>3</v>
      </c>
      <c r="H14" s="20" t="s">
        <v>3</v>
      </c>
      <c r="I14" s="20" t="s">
        <v>3</v>
      </c>
      <c r="J14" s="20" t="s">
        <v>3</v>
      </c>
      <c r="K14" s="20" t="s">
        <v>3</v>
      </c>
      <c r="L14" s="20" t="s">
        <v>3</v>
      </c>
      <c r="M14" s="20" t="s">
        <v>3</v>
      </c>
      <c r="N14" s="20" t="s">
        <v>3</v>
      </c>
      <c r="O14" s="20">
        <v>8</v>
      </c>
      <c r="P14" s="20">
        <v>3</v>
      </c>
      <c r="Q14" s="20">
        <v>1</v>
      </c>
      <c r="R14" s="20">
        <v>9</v>
      </c>
      <c r="S14" s="20">
        <v>7</v>
      </c>
      <c r="T14" s="20">
        <v>2</v>
      </c>
      <c r="U14" s="20">
        <v>4</v>
      </c>
      <c r="V14" s="123" t="s">
        <v>2</v>
      </c>
      <c r="W14" s="123"/>
      <c r="X14" s="123">
        <v>2</v>
      </c>
    </row>
    <row r="15" spans="1:24" ht="14.1" customHeight="1" x14ac:dyDescent="0.2">
      <c r="A15" s="18">
        <v>11</v>
      </c>
      <c r="B15" s="18"/>
      <c r="C15" s="103" t="s">
        <v>114</v>
      </c>
      <c r="D15" s="225" t="s">
        <v>3</v>
      </c>
      <c r="E15" s="225" t="s">
        <v>3</v>
      </c>
      <c r="F15" s="20" t="s">
        <v>3</v>
      </c>
      <c r="G15" s="20" t="s">
        <v>3</v>
      </c>
      <c r="H15" s="20" t="s">
        <v>3</v>
      </c>
      <c r="I15" s="20" t="s">
        <v>3</v>
      </c>
      <c r="J15" s="20" t="s">
        <v>3</v>
      </c>
      <c r="K15" s="20" t="s">
        <v>3</v>
      </c>
      <c r="L15" s="20" t="s">
        <v>3</v>
      </c>
      <c r="M15" s="20" t="s">
        <v>3</v>
      </c>
      <c r="N15" s="20" t="s">
        <v>3</v>
      </c>
      <c r="O15" s="20" t="s">
        <v>3</v>
      </c>
      <c r="P15" s="20" t="s">
        <v>3</v>
      </c>
      <c r="Q15" s="20" t="s">
        <v>3</v>
      </c>
      <c r="R15" s="20" t="s">
        <v>3</v>
      </c>
      <c r="S15" s="20" t="s">
        <v>3</v>
      </c>
      <c r="T15" s="20">
        <v>3</v>
      </c>
      <c r="U15" s="20" t="s">
        <v>2</v>
      </c>
      <c r="V15" s="123" t="s">
        <v>2</v>
      </c>
      <c r="W15" s="123"/>
      <c r="X15" s="123">
        <v>1</v>
      </c>
    </row>
    <row r="16" spans="1:24" ht="14.1" customHeight="1" x14ac:dyDescent="0.2">
      <c r="A16" s="18">
        <v>12</v>
      </c>
      <c r="B16" s="18"/>
      <c r="C16" s="69" t="s">
        <v>10</v>
      </c>
      <c r="D16" s="225" t="s">
        <v>3</v>
      </c>
      <c r="E16" s="225" t="s">
        <v>3</v>
      </c>
      <c r="F16" s="20" t="s">
        <v>3</v>
      </c>
      <c r="G16" s="20" t="s">
        <v>3</v>
      </c>
      <c r="H16" s="20" t="s">
        <v>3</v>
      </c>
      <c r="I16" s="20" t="s">
        <v>3</v>
      </c>
      <c r="J16" s="20" t="s">
        <v>3</v>
      </c>
      <c r="K16" s="20" t="s">
        <v>3</v>
      </c>
      <c r="L16" s="20" t="s">
        <v>3</v>
      </c>
      <c r="M16" s="20" t="s">
        <v>3</v>
      </c>
      <c r="N16" s="20" t="s">
        <v>3</v>
      </c>
      <c r="O16" s="20" t="s">
        <v>3</v>
      </c>
      <c r="P16" s="20" t="s">
        <v>3</v>
      </c>
      <c r="Q16" s="20" t="s">
        <v>3</v>
      </c>
      <c r="R16" s="20" t="s">
        <v>3</v>
      </c>
      <c r="S16" s="20" t="s">
        <v>3</v>
      </c>
      <c r="T16" s="20">
        <v>1</v>
      </c>
      <c r="U16" s="20" t="s">
        <v>2</v>
      </c>
      <c r="V16" s="123" t="s">
        <v>2</v>
      </c>
      <c r="W16" s="123"/>
      <c r="X16" s="123" t="s">
        <v>2</v>
      </c>
    </row>
    <row r="17" spans="1:24" ht="14.1" customHeight="1" x14ac:dyDescent="0.2">
      <c r="A17" s="18">
        <v>13</v>
      </c>
      <c r="B17" s="18"/>
      <c r="C17" s="69" t="s">
        <v>11</v>
      </c>
      <c r="D17" s="225" t="s">
        <v>3</v>
      </c>
      <c r="E17" s="225" t="s">
        <v>3</v>
      </c>
      <c r="F17" s="20" t="s">
        <v>3</v>
      </c>
      <c r="G17" s="20" t="s">
        <v>3</v>
      </c>
      <c r="H17" s="20" t="s">
        <v>3</v>
      </c>
      <c r="I17" s="20" t="s">
        <v>3</v>
      </c>
      <c r="J17" s="20" t="s">
        <v>3</v>
      </c>
      <c r="K17" s="20" t="s">
        <v>3</v>
      </c>
      <c r="L17" s="20" t="s">
        <v>3</v>
      </c>
      <c r="M17" s="20" t="s">
        <v>3</v>
      </c>
      <c r="N17" s="20" t="s">
        <v>3</v>
      </c>
      <c r="O17" s="20" t="s">
        <v>3</v>
      </c>
      <c r="P17" s="20" t="s">
        <v>3</v>
      </c>
      <c r="Q17" s="20" t="s">
        <v>3</v>
      </c>
      <c r="R17" s="20" t="s">
        <v>3</v>
      </c>
      <c r="S17" s="20" t="s">
        <v>3</v>
      </c>
      <c r="T17" s="20">
        <v>2</v>
      </c>
      <c r="U17" s="20" t="s">
        <v>2</v>
      </c>
      <c r="V17" s="123" t="s">
        <v>2</v>
      </c>
      <c r="W17" s="123"/>
      <c r="X17" s="123">
        <v>1</v>
      </c>
    </row>
    <row r="18" spans="1:24" ht="24" customHeight="1" x14ac:dyDescent="0.2">
      <c r="A18" s="18">
        <v>14</v>
      </c>
      <c r="B18" s="18"/>
      <c r="C18" s="21" t="s">
        <v>15</v>
      </c>
      <c r="D18" s="136">
        <f>IF(SUM(N18,O18,P18,Q18,R18)&gt;0,SUM(N18,O18,P18,Q18,R18),"–")</f>
        <v>24</v>
      </c>
      <c r="E18" s="136">
        <f t="shared" ref="E18:E30" si="1">IF(SUM(S18,T18,U18,V18,X18),SUM(S18,T18,U18,V18,X18),"–")</f>
        <v>25</v>
      </c>
      <c r="F18" s="20" t="s">
        <v>3</v>
      </c>
      <c r="G18" s="20" t="s">
        <v>3</v>
      </c>
      <c r="H18" s="20" t="s">
        <v>3</v>
      </c>
      <c r="I18" s="20" t="s">
        <v>3</v>
      </c>
      <c r="J18" s="20" t="s">
        <v>3</v>
      </c>
      <c r="K18" s="20" t="s">
        <v>3</v>
      </c>
      <c r="L18" s="20">
        <v>4</v>
      </c>
      <c r="M18" s="20">
        <v>2</v>
      </c>
      <c r="N18" s="20">
        <v>3</v>
      </c>
      <c r="O18" s="20">
        <v>2</v>
      </c>
      <c r="P18" s="20">
        <v>5</v>
      </c>
      <c r="Q18" s="20">
        <v>8</v>
      </c>
      <c r="R18" s="20">
        <v>6</v>
      </c>
      <c r="S18" s="20">
        <v>7</v>
      </c>
      <c r="T18" s="20">
        <v>3</v>
      </c>
      <c r="U18" s="20">
        <v>7</v>
      </c>
      <c r="V18" s="123">
        <v>6</v>
      </c>
      <c r="W18" s="146" t="s">
        <v>286</v>
      </c>
      <c r="X18" s="123">
        <v>2</v>
      </c>
    </row>
    <row r="19" spans="1:24" ht="14.1" customHeight="1" x14ac:dyDescent="0.2">
      <c r="A19" s="18">
        <v>15</v>
      </c>
      <c r="B19" s="18"/>
      <c r="C19" s="3" t="s">
        <v>10</v>
      </c>
      <c r="D19" s="225" t="s">
        <v>3</v>
      </c>
      <c r="E19" s="136">
        <f t="shared" si="1"/>
        <v>10</v>
      </c>
      <c r="F19" s="20" t="s">
        <v>3</v>
      </c>
      <c r="G19" s="20" t="s">
        <v>3</v>
      </c>
      <c r="H19" s="20" t="s">
        <v>3</v>
      </c>
      <c r="I19" s="20" t="s">
        <v>3</v>
      </c>
      <c r="J19" s="20" t="s">
        <v>3</v>
      </c>
      <c r="K19" s="20" t="s">
        <v>3</v>
      </c>
      <c r="L19" s="20" t="s">
        <v>3</v>
      </c>
      <c r="M19" s="20" t="s">
        <v>3</v>
      </c>
      <c r="N19" s="20" t="s">
        <v>3</v>
      </c>
      <c r="O19" s="20" t="s">
        <v>2</v>
      </c>
      <c r="P19" s="20">
        <v>1</v>
      </c>
      <c r="Q19" s="20">
        <v>2</v>
      </c>
      <c r="R19" s="20">
        <v>2</v>
      </c>
      <c r="S19" s="20">
        <v>3</v>
      </c>
      <c r="T19" s="20">
        <v>1</v>
      </c>
      <c r="U19" s="20">
        <v>3</v>
      </c>
      <c r="V19" s="123">
        <v>2</v>
      </c>
      <c r="W19" s="146" t="s">
        <v>286</v>
      </c>
      <c r="X19" s="123">
        <v>1</v>
      </c>
    </row>
    <row r="20" spans="1:24" ht="14.1" customHeight="1" x14ac:dyDescent="0.2">
      <c r="A20" s="18">
        <v>16</v>
      </c>
      <c r="B20" s="18"/>
      <c r="C20" s="3" t="s">
        <v>11</v>
      </c>
      <c r="D20" s="225" t="s">
        <v>3</v>
      </c>
      <c r="E20" s="136">
        <f t="shared" si="1"/>
        <v>15</v>
      </c>
      <c r="F20" s="20" t="s">
        <v>3</v>
      </c>
      <c r="G20" s="20" t="s">
        <v>3</v>
      </c>
      <c r="H20" s="20" t="s">
        <v>3</v>
      </c>
      <c r="I20" s="20" t="s">
        <v>3</v>
      </c>
      <c r="J20" s="20" t="s">
        <v>3</v>
      </c>
      <c r="K20" s="20" t="s">
        <v>3</v>
      </c>
      <c r="L20" s="20" t="s">
        <v>3</v>
      </c>
      <c r="M20" s="20" t="s">
        <v>3</v>
      </c>
      <c r="N20" s="20" t="s">
        <v>3</v>
      </c>
      <c r="O20" s="20">
        <v>2</v>
      </c>
      <c r="P20" s="20">
        <v>4</v>
      </c>
      <c r="Q20" s="20">
        <v>6</v>
      </c>
      <c r="R20" s="20">
        <v>4</v>
      </c>
      <c r="S20" s="20">
        <v>4</v>
      </c>
      <c r="T20" s="20">
        <v>2</v>
      </c>
      <c r="U20" s="20">
        <v>4</v>
      </c>
      <c r="V20" s="123">
        <v>4</v>
      </c>
      <c r="W20" s="123"/>
      <c r="X20" s="123">
        <v>1</v>
      </c>
    </row>
    <row r="21" spans="1:24" ht="14.1" customHeight="1" x14ac:dyDescent="0.2">
      <c r="A21" s="18">
        <v>17</v>
      </c>
      <c r="B21" s="18"/>
      <c r="C21" s="21" t="s">
        <v>14</v>
      </c>
      <c r="D21" s="136">
        <f>IF(SUM(N21,O21,P21,Q21,R21)&gt;0,SUM(N21,O21,P21,Q21,R21),"–")</f>
        <v>1</v>
      </c>
      <c r="E21" s="136">
        <f t="shared" si="1"/>
        <v>2</v>
      </c>
      <c r="F21" s="20">
        <v>12</v>
      </c>
      <c r="G21" s="20">
        <v>11</v>
      </c>
      <c r="H21" s="20">
        <v>5</v>
      </c>
      <c r="I21" s="20">
        <v>13</v>
      </c>
      <c r="J21" s="20">
        <v>9</v>
      </c>
      <c r="K21" s="20">
        <v>3</v>
      </c>
      <c r="L21" s="20">
        <v>2</v>
      </c>
      <c r="M21" s="20" t="s">
        <v>2</v>
      </c>
      <c r="N21" s="20" t="s">
        <v>2</v>
      </c>
      <c r="O21" s="20" t="s">
        <v>2</v>
      </c>
      <c r="P21" s="20" t="s">
        <v>2</v>
      </c>
      <c r="Q21" s="20" t="s">
        <v>2</v>
      </c>
      <c r="R21" s="20">
        <v>1</v>
      </c>
      <c r="S21" s="20">
        <v>1</v>
      </c>
      <c r="T21" s="20" t="s">
        <v>2</v>
      </c>
      <c r="U21" s="20" t="s">
        <v>2</v>
      </c>
      <c r="V21" s="123" t="s">
        <v>2</v>
      </c>
      <c r="W21" s="146" t="s">
        <v>286</v>
      </c>
      <c r="X21" s="123">
        <v>1</v>
      </c>
    </row>
    <row r="22" spans="1:24" ht="14.1" customHeight="1" x14ac:dyDescent="0.2">
      <c r="A22" s="18">
        <v>18</v>
      </c>
      <c r="B22" s="18"/>
      <c r="C22" s="3" t="s">
        <v>10</v>
      </c>
      <c r="D22" s="225" t="s">
        <v>3</v>
      </c>
      <c r="E22" s="136">
        <f t="shared" si="1"/>
        <v>2</v>
      </c>
      <c r="F22" s="20" t="s">
        <v>3</v>
      </c>
      <c r="G22" s="20" t="s">
        <v>3</v>
      </c>
      <c r="H22" s="20" t="s">
        <v>3</v>
      </c>
      <c r="I22" s="20" t="s">
        <v>3</v>
      </c>
      <c r="J22" s="20" t="s">
        <v>3</v>
      </c>
      <c r="K22" s="20" t="s">
        <v>3</v>
      </c>
      <c r="L22" s="20" t="s">
        <v>3</v>
      </c>
      <c r="M22" s="20" t="s">
        <v>3</v>
      </c>
      <c r="N22" s="20" t="s">
        <v>3</v>
      </c>
      <c r="O22" s="20" t="s">
        <v>2</v>
      </c>
      <c r="P22" s="20" t="s">
        <v>2</v>
      </c>
      <c r="Q22" s="20" t="s">
        <v>2</v>
      </c>
      <c r="R22" s="20" t="s">
        <v>2</v>
      </c>
      <c r="S22" s="20">
        <v>1</v>
      </c>
      <c r="T22" s="20" t="s">
        <v>2</v>
      </c>
      <c r="U22" s="20" t="s">
        <v>2</v>
      </c>
      <c r="V22" s="123" t="s">
        <v>2</v>
      </c>
      <c r="W22" s="123"/>
      <c r="X22" s="123">
        <v>1</v>
      </c>
    </row>
    <row r="23" spans="1:24" ht="14.1" customHeight="1" x14ac:dyDescent="0.2">
      <c r="A23" s="18">
        <v>19</v>
      </c>
      <c r="B23" s="18"/>
      <c r="C23" s="3" t="s">
        <v>11</v>
      </c>
      <c r="D23" s="225" t="s">
        <v>3</v>
      </c>
      <c r="E23" s="136" t="str">
        <f t="shared" si="1"/>
        <v>–</v>
      </c>
      <c r="F23" s="20" t="s">
        <v>3</v>
      </c>
      <c r="G23" s="20" t="s">
        <v>3</v>
      </c>
      <c r="H23" s="20" t="s">
        <v>3</v>
      </c>
      <c r="I23" s="20" t="s">
        <v>3</v>
      </c>
      <c r="J23" s="20" t="s">
        <v>3</v>
      </c>
      <c r="K23" s="20" t="s">
        <v>3</v>
      </c>
      <c r="L23" s="20" t="s">
        <v>3</v>
      </c>
      <c r="M23" s="20" t="s">
        <v>3</v>
      </c>
      <c r="N23" s="20" t="s">
        <v>3</v>
      </c>
      <c r="O23" s="20" t="s">
        <v>2</v>
      </c>
      <c r="P23" s="20" t="s">
        <v>2</v>
      </c>
      <c r="Q23" s="20" t="s">
        <v>2</v>
      </c>
      <c r="R23" s="20">
        <v>1</v>
      </c>
      <c r="S23" s="20" t="s">
        <v>2</v>
      </c>
      <c r="T23" s="20" t="s">
        <v>2</v>
      </c>
      <c r="U23" s="20" t="s">
        <v>2</v>
      </c>
      <c r="V23" s="123" t="s">
        <v>2</v>
      </c>
      <c r="W23" s="146" t="s">
        <v>286</v>
      </c>
      <c r="X23" s="123" t="s">
        <v>2</v>
      </c>
    </row>
    <row r="24" spans="1:24" s="17" customFormat="1" ht="22.5" x14ac:dyDescent="0.2">
      <c r="A24" s="18">
        <v>20</v>
      </c>
      <c r="B24" s="56"/>
      <c r="C24" s="19" t="s">
        <v>269</v>
      </c>
      <c r="D24" s="178">
        <f>IF(SUM(N24,O24,P24,Q24,R24)&gt;0,SUM(N24,O24,P24,Q24,R24),"–")</f>
        <v>84</v>
      </c>
      <c r="E24" s="178">
        <f t="shared" si="1"/>
        <v>68</v>
      </c>
      <c r="F24" s="58">
        <f t="shared" ref="F24:N24" si="2">IF(SUM(F5,F9,F12,F18,F21,)&gt;0,SUM(F5,F9,F12,F18,F21),"-")</f>
        <v>18</v>
      </c>
      <c r="G24" s="58">
        <f t="shared" si="2"/>
        <v>19</v>
      </c>
      <c r="H24" s="58">
        <f t="shared" si="2"/>
        <v>11</v>
      </c>
      <c r="I24" s="58">
        <f t="shared" si="2"/>
        <v>23</v>
      </c>
      <c r="J24" s="58">
        <f t="shared" si="2"/>
        <v>23</v>
      </c>
      <c r="K24" s="58">
        <f t="shared" si="2"/>
        <v>19</v>
      </c>
      <c r="L24" s="58">
        <f t="shared" si="2"/>
        <v>16</v>
      </c>
      <c r="M24" s="58">
        <f t="shared" si="2"/>
        <v>15</v>
      </c>
      <c r="N24" s="58">
        <f t="shared" si="2"/>
        <v>8</v>
      </c>
      <c r="O24" s="58">
        <f>IF(SUM(O5,O9,O12,O18,O21,)&gt;0,SUM(O5,O9,O12,O18,O21),"–")</f>
        <v>18</v>
      </c>
      <c r="P24" s="58">
        <f>IF(SUM(P5,P9,P12,P18,P21,)&gt;0,SUM(P5,P9,P12,P18,P21),"–")</f>
        <v>25</v>
      </c>
      <c r="Q24" s="58">
        <f>IF(SUM(Q5,Q9,Q12,Q18,Q21,)&gt;0,SUM(Q5,Q9,Q12,Q18,Q21),"–")</f>
        <v>14</v>
      </c>
      <c r="R24" s="58">
        <f>IF(SUM(R5,R9,R12,R18,R21,)&gt;0,SUM(R5,R9,R12,R18,R21),"–")</f>
        <v>19</v>
      </c>
      <c r="S24" s="58">
        <f>IF(SUM(S5,S9,S12,S18,S21,)&gt;0,SUM(S5,S9,S12,S18,S21),"–")</f>
        <v>18</v>
      </c>
      <c r="T24" s="58">
        <f t="shared" ref="T24:U26" si="3">IF(SUM(T5,T9,T12,T15,T18,T21,)&gt;0,SUM(T5,T9,T12,T15,T18,T21),"–")</f>
        <v>11</v>
      </c>
      <c r="U24" s="58">
        <f t="shared" si="3"/>
        <v>14</v>
      </c>
      <c r="V24" s="122">
        <f t="shared" ref="V24" si="4">IF(SUM(V5,V9,V12,V15,V18,V21,)&gt;0,SUM(V5,V9,V12,V15,V18,V21),"–")</f>
        <v>12</v>
      </c>
      <c r="W24" s="122"/>
      <c r="X24" s="122">
        <f t="shared" ref="X24" si="5">IF(SUM(X5,X9,X12,X15,X18,X21,)&gt;0,SUM(X5,X9,X12,X15,X18,X21),"–")</f>
        <v>13</v>
      </c>
    </row>
    <row r="25" spans="1:24" s="17" customFormat="1" ht="14.1" customHeight="1" x14ac:dyDescent="0.2">
      <c r="A25" s="18">
        <v>21</v>
      </c>
      <c r="B25" s="56"/>
      <c r="C25" s="60" t="s">
        <v>44</v>
      </c>
      <c r="D25" s="225" t="s">
        <v>3</v>
      </c>
      <c r="E25" s="136">
        <f t="shared" si="1"/>
        <v>27</v>
      </c>
      <c r="F25" s="20" t="s">
        <v>3</v>
      </c>
      <c r="G25" s="20" t="s">
        <v>3</v>
      </c>
      <c r="H25" s="20" t="s">
        <v>3</v>
      </c>
      <c r="I25" s="20" t="s">
        <v>3</v>
      </c>
      <c r="J25" s="20" t="s">
        <v>3</v>
      </c>
      <c r="K25" s="20" t="s">
        <v>3</v>
      </c>
      <c r="L25" s="20" t="s">
        <v>3</v>
      </c>
      <c r="M25" s="20" t="s">
        <v>3</v>
      </c>
      <c r="N25" s="20" t="s">
        <v>3</v>
      </c>
      <c r="O25" s="20">
        <f t="shared" ref="O25:S26" si="6">IF(SUM(O6,O10,O13,O19,O22,)&gt;0,SUM(O6,O10,O13,O19,O22,),"–")</f>
        <v>4</v>
      </c>
      <c r="P25" s="20">
        <f t="shared" si="6"/>
        <v>9</v>
      </c>
      <c r="Q25" s="20">
        <f t="shared" si="6"/>
        <v>5</v>
      </c>
      <c r="R25" s="20">
        <f t="shared" si="6"/>
        <v>3</v>
      </c>
      <c r="S25" s="20">
        <f t="shared" si="6"/>
        <v>7</v>
      </c>
      <c r="T25" s="20">
        <f t="shared" si="3"/>
        <v>4</v>
      </c>
      <c r="U25" s="20">
        <f t="shared" si="3"/>
        <v>5</v>
      </c>
      <c r="V25" s="123">
        <f t="shared" ref="V25" si="7">IF(SUM(V6,V10,V13,V16,V19,V22,)&gt;0,SUM(V6,V10,V13,V16,V19,V22),"–")</f>
        <v>4</v>
      </c>
      <c r="W25" s="123"/>
      <c r="X25" s="123">
        <f t="shared" ref="X25" si="8">IF(SUM(X6,X10,X13,X16,X19,X22,)&gt;0,SUM(X6,X10,X13,X16,X19,X22),"–")</f>
        <v>7</v>
      </c>
    </row>
    <row r="26" spans="1:24" s="17" customFormat="1" ht="14.1" customHeight="1" x14ac:dyDescent="0.2">
      <c r="A26" s="18">
        <v>22</v>
      </c>
      <c r="B26" s="56"/>
      <c r="C26" s="60" t="s">
        <v>45</v>
      </c>
      <c r="D26" s="225" t="s">
        <v>3</v>
      </c>
      <c r="E26" s="136">
        <f t="shared" si="1"/>
        <v>41</v>
      </c>
      <c r="F26" s="20" t="s">
        <v>3</v>
      </c>
      <c r="G26" s="20" t="s">
        <v>3</v>
      </c>
      <c r="H26" s="20" t="s">
        <v>3</v>
      </c>
      <c r="I26" s="20" t="s">
        <v>3</v>
      </c>
      <c r="J26" s="20" t="s">
        <v>3</v>
      </c>
      <c r="K26" s="20" t="s">
        <v>3</v>
      </c>
      <c r="L26" s="20" t="s">
        <v>3</v>
      </c>
      <c r="M26" s="20" t="s">
        <v>3</v>
      </c>
      <c r="N26" s="20" t="s">
        <v>3</v>
      </c>
      <c r="O26" s="20">
        <f t="shared" si="6"/>
        <v>14</v>
      </c>
      <c r="P26" s="20">
        <f t="shared" si="6"/>
        <v>16</v>
      </c>
      <c r="Q26" s="20">
        <f t="shared" si="6"/>
        <v>9</v>
      </c>
      <c r="R26" s="20">
        <f t="shared" si="6"/>
        <v>15</v>
      </c>
      <c r="S26" s="20">
        <f t="shared" si="6"/>
        <v>11</v>
      </c>
      <c r="T26" s="20">
        <f t="shared" si="3"/>
        <v>7</v>
      </c>
      <c r="U26" s="20">
        <f t="shared" si="3"/>
        <v>9</v>
      </c>
      <c r="V26" s="123">
        <f t="shared" ref="V26" si="9">IF(SUM(V7,V11,V14,V17,V20,V23,)&gt;0,SUM(V7,V11,V14,V17,V20,V23),"–")</f>
        <v>8</v>
      </c>
      <c r="W26" s="123"/>
      <c r="X26" s="123">
        <f t="shared" ref="X26" si="10">IF(SUM(X7,X11,X14,X17,X20,X23,)&gt;0,SUM(X7,X11,X14,X17,X20,X23),"–")</f>
        <v>6</v>
      </c>
    </row>
    <row r="27" spans="1:24" s="17" customFormat="1" ht="14.1" customHeight="1" x14ac:dyDescent="0.2">
      <c r="A27" s="18">
        <v>23</v>
      </c>
      <c r="B27" s="56"/>
      <c r="C27" s="60" t="s">
        <v>52</v>
      </c>
      <c r="D27" s="225" t="s">
        <v>3</v>
      </c>
      <c r="E27" s="136" t="str">
        <f t="shared" si="1"/>
        <v>–</v>
      </c>
      <c r="F27" s="20" t="s">
        <v>3</v>
      </c>
      <c r="G27" s="20" t="s">
        <v>3</v>
      </c>
      <c r="H27" s="20" t="s">
        <v>3</v>
      </c>
      <c r="I27" s="20" t="s">
        <v>3</v>
      </c>
      <c r="J27" s="20" t="s">
        <v>3</v>
      </c>
      <c r="K27" s="20" t="s">
        <v>3</v>
      </c>
      <c r="L27" s="20" t="s">
        <v>3</v>
      </c>
      <c r="M27" s="20" t="s">
        <v>3</v>
      </c>
      <c r="N27" s="20" t="s">
        <v>3</v>
      </c>
      <c r="O27" s="20" t="s">
        <v>2</v>
      </c>
      <c r="P27" s="20" t="s">
        <v>2</v>
      </c>
      <c r="Q27" s="20" t="s">
        <v>2</v>
      </c>
      <c r="R27" s="20">
        <f>SUM(R8)</f>
        <v>1</v>
      </c>
      <c r="S27" s="20" t="s">
        <v>2</v>
      </c>
      <c r="T27" s="20" t="s">
        <v>2</v>
      </c>
      <c r="U27" s="20" t="s">
        <v>2</v>
      </c>
      <c r="V27" s="20" t="s">
        <v>2</v>
      </c>
      <c r="W27" s="123"/>
      <c r="X27" s="123" t="s">
        <v>2</v>
      </c>
    </row>
    <row r="28" spans="1:24" s="17" customFormat="1" ht="38.25" customHeight="1" x14ac:dyDescent="0.2">
      <c r="A28" s="18">
        <v>24</v>
      </c>
      <c r="B28" s="56"/>
      <c r="C28" s="19" t="s">
        <v>288</v>
      </c>
      <c r="D28" s="178">
        <f>IF(SUM(N28,O28,P28,Q28,R28)&gt;0,SUM(N28,O28,P28,Q28,R28),"–")</f>
        <v>12</v>
      </c>
      <c r="E28" s="178">
        <f t="shared" si="1"/>
        <v>22</v>
      </c>
      <c r="F28" s="59">
        <v>1</v>
      </c>
      <c r="G28" s="59">
        <v>2</v>
      </c>
      <c r="H28" s="59">
        <v>2</v>
      </c>
      <c r="I28" s="59">
        <v>3</v>
      </c>
      <c r="J28" s="20" t="s">
        <v>2</v>
      </c>
      <c r="K28" s="59">
        <v>2</v>
      </c>
      <c r="L28" s="59">
        <v>4</v>
      </c>
      <c r="M28" s="59">
        <v>3</v>
      </c>
      <c r="N28" s="58">
        <v>1</v>
      </c>
      <c r="O28" s="58">
        <v>3</v>
      </c>
      <c r="P28" s="58">
        <v>2</v>
      </c>
      <c r="Q28" s="58">
        <v>5</v>
      </c>
      <c r="R28" s="58">
        <v>1</v>
      </c>
      <c r="S28" s="58">
        <v>1</v>
      </c>
      <c r="T28" s="58">
        <v>4</v>
      </c>
      <c r="U28" s="105">
        <v>3</v>
      </c>
      <c r="V28" s="108">
        <v>6</v>
      </c>
      <c r="W28" s="108"/>
      <c r="X28" s="108">
        <v>8</v>
      </c>
    </row>
    <row r="29" spans="1:24" s="17" customFormat="1" ht="14.1" customHeight="1" x14ac:dyDescent="0.2">
      <c r="A29" s="18">
        <v>25</v>
      </c>
      <c r="B29" s="56"/>
      <c r="C29" s="60" t="s">
        <v>44</v>
      </c>
      <c r="D29" s="225" t="s">
        <v>3</v>
      </c>
      <c r="E29" s="136">
        <f t="shared" si="1"/>
        <v>5</v>
      </c>
      <c r="F29" s="20" t="s">
        <v>3</v>
      </c>
      <c r="G29" s="20" t="s">
        <v>3</v>
      </c>
      <c r="H29" s="20" t="s">
        <v>3</v>
      </c>
      <c r="I29" s="20" t="s">
        <v>3</v>
      </c>
      <c r="J29" s="20" t="s">
        <v>3</v>
      </c>
      <c r="K29" s="20" t="s">
        <v>3</v>
      </c>
      <c r="L29" s="20" t="s">
        <v>3</v>
      </c>
      <c r="M29" s="20" t="s">
        <v>3</v>
      </c>
      <c r="N29" s="20" t="s">
        <v>3</v>
      </c>
      <c r="O29" s="20">
        <v>2</v>
      </c>
      <c r="P29" s="20">
        <v>1</v>
      </c>
      <c r="Q29" s="20">
        <v>4</v>
      </c>
      <c r="R29" s="20" t="s">
        <v>2</v>
      </c>
      <c r="S29" s="20">
        <v>1</v>
      </c>
      <c r="T29" s="20">
        <v>1</v>
      </c>
      <c r="U29" s="20" t="s">
        <v>2</v>
      </c>
      <c r="V29" s="123">
        <v>1</v>
      </c>
      <c r="W29" s="123"/>
      <c r="X29" s="123">
        <v>2</v>
      </c>
    </row>
    <row r="30" spans="1:24" s="17" customFormat="1" ht="14.1" customHeight="1" x14ac:dyDescent="0.2">
      <c r="A30" s="18">
        <v>26</v>
      </c>
      <c r="B30" s="56"/>
      <c r="C30" s="60" t="s">
        <v>45</v>
      </c>
      <c r="D30" s="225" t="s">
        <v>3</v>
      </c>
      <c r="E30" s="136">
        <f t="shared" si="1"/>
        <v>17</v>
      </c>
      <c r="F30" s="20" t="s">
        <v>3</v>
      </c>
      <c r="G30" s="20" t="s">
        <v>3</v>
      </c>
      <c r="H30" s="20" t="s">
        <v>3</v>
      </c>
      <c r="I30" s="20" t="s">
        <v>3</v>
      </c>
      <c r="J30" s="20" t="s">
        <v>3</v>
      </c>
      <c r="K30" s="20" t="s">
        <v>3</v>
      </c>
      <c r="L30" s="20" t="s">
        <v>3</v>
      </c>
      <c r="M30" s="20" t="s">
        <v>3</v>
      </c>
      <c r="N30" s="20" t="s">
        <v>3</v>
      </c>
      <c r="O30" s="20">
        <v>1</v>
      </c>
      <c r="P30" s="20">
        <v>1</v>
      </c>
      <c r="Q30" s="20">
        <v>1</v>
      </c>
      <c r="R30" s="20">
        <v>1</v>
      </c>
      <c r="S30" s="20" t="s">
        <v>2</v>
      </c>
      <c r="T30" s="20">
        <v>3</v>
      </c>
      <c r="U30" s="195">
        <v>3</v>
      </c>
      <c r="V30" s="196">
        <v>5</v>
      </c>
      <c r="W30" s="196"/>
      <c r="X30" s="196">
        <v>6</v>
      </c>
    </row>
    <row r="31" spans="1:24" ht="14.1" customHeight="1" x14ac:dyDescent="0.2">
      <c r="A31" s="36"/>
      <c r="B31" s="36"/>
      <c r="C31" s="15"/>
      <c r="D31" s="223"/>
      <c r="E31" s="223"/>
      <c r="F31" s="37"/>
      <c r="G31" s="37"/>
      <c r="H31" s="37"/>
      <c r="I31" s="37"/>
      <c r="J31" s="37"/>
      <c r="K31" s="37"/>
      <c r="L31" s="37"/>
      <c r="M31" s="37"/>
      <c r="N31" s="37"/>
      <c r="O31" s="37"/>
      <c r="P31" s="37"/>
      <c r="Q31" s="38"/>
      <c r="R31" s="38"/>
      <c r="S31" s="38"/>
      <c r="T31" s="38"/>
      <c r="U31" s="129"/>
      <c r="V31" s="147"/>
      <c r="W31" s="147"/>
      <c r="X31" s="147"/>
    </row>
    <row r="32" spans="1:24" s="4" customFormat="1" ht="14.1" customHeight="1" x14ac:dyDescent="0.2">
      <c r="A32" s="25"/>
      <c r="C32" s="4" t="s">
        <v>296</v>
      </c>
      <c r="D32" s="112"/>
      <c r="E32" s="112"/>
      <c r="V32" s="112"/>
      <c r="W32" s="112"/>
      <c r="X32" s="112"/>
    </row>
    <row r="33" spans="1:24" s="4" customFormat="1" ht="12.75" customHeight="1" x14ac:dyDescent="0.2">
      <c r="A33" s="25"/>
      <c r="C33" s="14" t="s">
        <v>256</v>
      </c>
      <c r="D33" s="113"/>
      <c r="E33" s="112"/>
      <c r="V33" s="112"/>
      <c r="W33" s="112"/>
      <c r="X33" s="112"/>
    </row>
    <row r="34" spans="1:24" s="4" customFormat="1" ht="12.75" customHeight="1" x14ac:dyDescent="0.2">
      <c r="B34" s="14"/>
      <c r="C34" s="14"/>
      <c r="D34" s="112"/>
      <c r="E34" s="112"/>
      <c r="V34" s="112"/>
      <c r="W34" s="112"/>
      <c r="X34" s="112"/>
    </row>
    <row r="35" spans="1:24" s="4" customFormat="1" ht="12.75" customHeight="1" x14ac:dyDescent="0.2">
      <c r="B35" s="14"/>
      <c r="D35" s="112"/>
      <c r="E35" s="112"/>
      <c r="V35" s="112"/>
      <c r="W35" s="112"/>
      <c r="X35" s="112"/>
    </row>
    <row r="36" spans="1:24" ht="12.75" customHeight="1" x14ac:dyDescent="0.2">
      <c r="G36" s="19"/>
    </row>
    <row r="37" spans="1:24" x14ac:dyDescent="0.2">
      <c r="C37" s="19"/>
    </row>
    <row r="38" spans="1:24" x14ac:dyDescent="0.2">
      <c r="C38" s="62"/>
    </row>
    <row r="40" spans="1:24" x14ac:dyDescent="0.2">
      <c r="C40" s="19"/>
    </row>
  </sheetData>
  <customSheetViews>
    <customSheetView guid="{EA424B0A-06A3-4874-B080-734BBB58792A}" showPageBreaks="1" showGridLines="0" printArea="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30</vt:i4>
      </vt:variant>
      <vt:variant>
        <vt:lpstr>Namngivna områden</vt:lpstr>
      </vt:variant>
      <vt:variant>
        <vt:i4>49</vt:i4>
      </vt:variant>
    </vt:vector>
  </HeadingPairs>
  <TitlesOfParts>
    <vt:vector size="79" baseType="lpstr">
      <vt:lpstr>Titelsida</vt:lpstr>
      <vt:lpstr>Innehåll_Contents</vt:lpstr>
      <vt:lpstr>Fakta om statistiken</vt:lpstr>
      <vt:lpstr>Definitioner</vt:lpstr>
      <vt:lpstr>Översiktstabell</vt:lpstr>
      <vt:lpstr>1 Järnväg</vt:lpstr>
      <vt:lpstr>2 Järnväg</vt:lpstr>
      <vt:lpstr>3 Järnväg</vt:lpstr>
      <vt:lpstr>4 Järnväg</vt:lpstr>
      <vt:lpstr>5 Spårväg</vt:lpstr>
      <vt:lpstr>6 Spårväg</vt:lpstr>
      <vt:lpstr>7 Spårväg</vt:lpstr>
      <vt:lpstr>8 Tunnelbana</vt:lpstr>
      <vt:lpstr>9 Tunnelbana</vt:lpstr>
      <vt:lpstr>10 Tunnelbana</vt:lpstr>
      <vt:lpstr>Fig. 2.1</vt:lpstr>
      <vt:lpstr>Fig. 2.2</vt:lpstr>
      <vt:lpstr>Fig. 2.3</vt:lpstr>
      <vt:lpstr>Fig. 2.4</vt:lpstr>
      <vt:lpstr>Fig. 3.1</vt:lpstr>
      <vt:lpstr>Fig. 3.2</vt:lpstr>
      <vt:lpstr>Fig. 3.3</vt:lpstr>
      <vt:lpstr>Fig. 3.4</vt:lpstr>
      <vt:lpstr>Fig. 4.1</vt:lpstr>
      <vt:lpstr>Fig. 4.2</vt:lpstr>
      <vt:lpstr>Fig. 4.3</vt:lpstr>
      <vt:lpstr>Fig. 4.4</vt:lpstr>
      <vt:lpstr>Järnv diagramdata</vt:lpstr>
      <vt:lpstr>Spårv diagramdata</vt:lpstr>
      <vt:lpstr>Tbana diagramdata</vt:lpstr>
      <vt:lpstr>Definitioner!_ftnref1</vt:lpstr>
      <vt:lpstr>'Fakta om statistiken'!_Ref168414483</vt:lpstr>
      <vt:lpstr>'Fakta om statistiken'!_Toc106522664</vt:lpstr>
      <vt:lpstr>'Fakta om statistiken'!_Toc260947306</vt:lpstr>
      <vt:lpstr>'Fakta om statistiken'!_Toc260947309</vt:lpstr>
      <vt:lpstr>'Fakta om statistiken'!_Toc358624595</vt:lpstr>
      <vt:lpstr>Definitioner!_Toc358624596</vt:lpstr>
      <vt:lpstr>'Fakta om statistiken'!_Toc358642320</vt:lpstr>
      <vt:lpstr>'Fakta om statistiken'!_Toc358642321</vt:lpstr>
      <vt:lpstr>'Fakta om statistiken'!_Toc358642325</vt:lpstr>
      <vt:lpstr>'Fakta om statistiken'!_Toc358642334</vt:lpstr>
      <vt:lpstr>'Fakta om statistiken'!_Toc388528039</vt:lpstr>
      <vt:lpstr>Definitioner!_Toc388528051</vt:lpstr>
      <vt:lpstr>Definitioner!_Toc388528052</vt:lpstr>
      <vt:lpstr>Definitioner!_Toc388528053</vt:lpstr>
      <vt:lpstr>Definitioner!_Toc388528054</vt:lpstr>
      <vt:lpstr>Definitioner!_Toc388528055</vt:lpstr>
      <vt:lpstr>Definitioner!_Toc388528056</vt:lpstr>
      <vt:lpstr>Definitioner!_Toc388528057</vt:lpstr>
      <vt:lpstr>Definitioner!_Toc388528058</vt:lpstr>
      <vt:lpstr>Definitioner!_Toc388528059</vt:lpstr>
      <vt:lpstr>Definitioner!_Toc388528060</vt:lpstr>
      <vt:lpstr>Innehåll_Contents!Print_Area</vt:lpstr>
      <vt:lpstr>'1 Järnväg'!Utskriftsområde</vt:lpstr>
      <vt:lpstr>'10 Tunnelbana'!Utskriftsområde</vt:lpstr>
      <vt:lpstr>'2 Järnväg'!Utskriftsområde</vt:lpstr>
      <vt:lpstr>'4 Järnväg'!Utskriftsområde</vt:lpstr>
      <vt:lpstr>'5 Spårväg'!Utskriftsområde</vt:lpstr>
      <vt:lpstr>'6 Spårväg'!Utskriftsområde</vt:lpstr>
      <vt:lpstr>'7 Spårväg'!Utskriftsområde</vt:lpstr>
      <vt:lpstr>'8 Tunnelbana'!Utskriftsområde</vt:lpstr>
      <vt:lpstr>'9 Tunnelbana'!Utskriftsområde</vt:lpstr>
      <vt:lpstr>'Fakta om statistiken'!Utskriftsområde</vt:lpstr>
      <vt:lpstr>'Fig. 2.1'!Utskriftsområde</vt:lpstr>
      <vt:lpstr>'Fig. 2.2'!Utskriftsområde</vt:lpstr>
      <vt:lpstr>'Fig. 2.3'!Utskriftsområde</vt:lpstr>
      <vt:lpstr>'Fig. 2.4'!Utskriftsområde</vt:lpstr>
      <vt:lpstr>'Fig. 3.1'!Utskriftsområde</vt:lpstr>
      <vt:lpstr>'Fig. 3.2'!Utskriftsområde</vt:lpstr>
      <vt:lpstr>'Fig. 3.3'!Utskriftsområde</vt:lpstr>
      <vt:lpstr>'Fig. 4.3'!Utskriftsområde</vt:lpstr>
      <vt:lpstr>Innehåll_Contents!Utskriftsområde</vt:lpstr>
      <vt:lpstr>Titelsida!Utskriftsområde</vt:lpstr>
      <vt:lpstr>Översiktstabell!Utskriftsområde</vt:lpstr>
      <vt:lpstr>'5 Spårväg'!Utskriftsrubriker</vt:lpstr>
      <vt:lpstr>'6 Spårväg'!Utskriftsrubriker</vt:lpstr>
      <vt:lpstr>'8 Tunnelbana'!Utskriftsrubriker</vt:lpstr>
      <vt:lpstr>'9 Tunnelbana'!Utskriftsrubriker</vt:lpstr>
      <vt:lpstr>Översiktstabell!Utskriftsrubriker</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 Sjöberg</dc:creator>
  <cp:lastModifiedBy>Johan Landin</cp:lastModifiedBy>
  <cp:lastPrinted>2018-06-19T16:39:40Z</cp:lastPrinted>
  <dcterms:created xsi:type="dcterms:W3CDTF">2004-01-15T15:51:50Z</dcterms:created>
  <dcterms:modified xsi:type="dcterms:W3CDTF">2018-11-09T13:05:55Z</dcterms:modified>
</cp:coreProperties>
</file>