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12.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13.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14.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15.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drawings/drawing16.xml" ContentType="application/vnd.openxmlformats-officedocument.drawing+xml"/>
  <Override PartName="/xl/charts/chart6.xml" ContentType="application/vnd.openxmlformats-officedocument.drawingml.chart+xml"/>
  <Override PartName="/xl/drawings/drawing17.xml" ContentType="application/vnd.openxmlformats-officedocument.drawing+xml"/>
  <Override PartName="/xl/charts/chart7.xml" ContentType="application/vnd.openxmlformats-officedocument.drawingml.chart+xml"/>
  <Override PartName="/xl/drawings/drawing18.xml" ContentType="application/vnd.openxmlformats-officedocument.drawing+xml"/>
  <Override PartName="/xl/charts/chart8.xml" ContentType="application/vnd.openxmlformats-officedocument.drawingml.chart+xml"/>
  <Override PartName="/xl/drawings/drawing19.xml" ContentType="application/vnd.openxmlformats-officedocument.drawing+xml"/>
  <Override PartName="/xl/charts/chart9.xml" ContentType="application/vnd.openxmlformats-officedocument.drawingml.chart+xml"/>
  <Override PartName="/xl/drawings/drawing20.xml" ContentType="application/vnd.openxmlformats-officedocument.drawing+xml"/>
  <Override PartName="/xl/charts/chart10.xml" ContentType="application/vnd.openxmlformats-officedocument.drawingml.chart+xml"/>
  <Override PartName="/xl/drawings/drawing21.xml" ContentType="application/vnd.openxmlformats-officedocument.drawing+xml"/>
  <Override PartName="/xl/charts/chart11.xml" ContentType="application/vnd.openxmlformats-officedocument.drawingml.chart+xml"/>
  <Override PartName="/xl/drawings/drawing22.xml" ContentType="application/vnd.openxmlformats-officedocument.drawing+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Statistikproduktion\Bantrafikskador\Bantrafikskador 2015\Till info 8 juni\"/>
    </mc:Choice>
  </mc:AlternateContent>
  <bookViews>
    <workbookView xWindow="0" yWindow="0" windowWidth="19200" windowHeight="7755"/>
  </bookViews>
  <sheets>
    <sheet name="Titelsida" sheetId="1" r:id="rId1"/>
    <sheet name="Innehåll_Contents" sheetId="2" r:id="rId2"/>
    <sheet name="Fakta om statistiken" sheetId="3" r:id="rId3"/>
    <sheet name="Definitioner" sheetId="4" r:id="rId4"/>
    <sheet name="1 Järnväg" sheetId="5" r:id="rId5"/>
    <sheet name="2 Järnväg" sheetId="6" r:id="rId6"/>
    <sheet name="3 Järnväg" sheetId="7" r:id="rId7"/>
    <sheet name="4 Järnväg" sheetId="8" r:id="rId8"/>
    <sheet name="5 Spårväg" sheetId="9" r:id="rId9"/>
    <sheet name="6 Spårväg" sheetId="32" r:id="rId10"/>
    <sheet name="7 Spårväg" sheetId="10" r:id="rId11"/>
    <sheet name="8-9 Tunnelbana" sheetId="11" r:id="rId12"/>
    <sheet name="10 Tunnelbana" sheetId="12" r:id="rId13"/>
    <sheet name="Fig 2.1" sheetId="13" r:id="rId14"/>
    <sheet name="Fig 2.2" sheetId="14" r:id="rId15"/>
    <sheet name="Fig 2.3" sheetId="15" r:id="rId16"/>
    <sheet name="Fig 2.4" sheetId="16" r:id="rId17"/>
    <sheet name="Fig 3.1" sheetId="17" r:id="rId18"/>
    <sheet name="Fig 3.2" sheetId="18" r:id="rId19"/>
    <sheet name="Fig 3.3" sheetId="19" r:id="rId20"/>
    <sheet name="Fig 3.4" sheetId="20" r:id="rId21"/>
    <sheet name="Fig 4.1" sheetId="21" r:id="rId22"/>
    <sheet name="Fig 4.2" sheetId="22" r:id="rId23"/>
    <sheet name="Fig 4.3" sheetId="23" r:id="rId24"/>
    <sheet name="Fig 4.4" sheetId="24" r:id="rId25"/>
    <sheet name="Järnväg diagramdata" sheetId="25" state="hidden" r:id="rId26"/>
    <sheet name="Spårväg diagramdata" sheetId="26" state="hidden" r:id="rId27"/>
    <sheet name="Tunnelbana diagramdata" sheetId="27" state="hidden" r:id="rId28"/>
  </sheets>
  <definedNames>
    <definedName name="_ftnref1" localSheetId="3">Definitioner!$A$41</definedName>
    <definedName name="_Ref168414483" localSheetId="2">'Fakta om statistiken'!$A$21</definedName>
    <definedName name="_Toc106522664" localSheetId="2">'Fakta om statistiken'!$A$8</definedName>
    <definedName name="_Toc260947306" localSheetId="2">'Fakta om statistiken'!$A$24</definedName>
    <definedName name="_Toc260947309" localSheetId="2">'Fakta om statistiken'!$A$34</definedName>
    <definedName name="_Toc358624595" localSheetId="2">'Fakta om statistiken'!$A$1</definedName>
    <definedName name="_Toc358624596" localSheetId="3">Definitioner!$A$1</definedName>
    <definedName name="_Toc358642320" localSheetId="2">'Fakta om statistiken'!$A$16</definedName>
    <definedName name="_Toc358642321" localSheetId="2">'Fakta om statistiken'!$A$19</definedName>
    <definedName name="_Toc358642325" localSheetId="2">'Fakta om statistiken'!$A$31</definedName>
    <definedName name="_Toc358642334" localSheetId="2">'Fakta om statistiken'!$A$37</definedName>
    <definedName name="_Toc388528039" localSheetId="2">'Fakta om statistiken'!$A$3</definedName>
    <definedName name="_Toc388528051" localSheetId="3">Definitioner!$A$23</definedName>
    <definedName name="_Toc388528052" localSheetId="3">Definitioner!$A$33</definedName>
    <definedName name="_Toc388528053" localSheetId="3">Definitioner!$A$42</definedName>
    <definedName name="_Toc388528054" localSheetId="3">Definitioner!$A$52</definedName>
    <definedName name="_Toc388528055" localSheetId="3">Definitioner!$A$62</definedName>
    <definedName name="_Toc388528056" localSheetId="3">Definitioner!$A$72</definedName>
    <definedName name="_Toc388528057" localSheetId="3">Definitioner!$A$82</definedName>
    <definedName name="_Toc388528058" localSheetId="3">Definitioner!$A$92</definedName>
    <definedName name="_Toc388528059" localSheetId="3">Definitioner!$A$100</definedName>
    <definedName name="_Toc388528060" localSheetId="3">Definitioner!$A$109</definedName>
    <definedName name="_Toc451339757" localSheetId="2">'Fakta om statistiken'!#REF!</definedName>
    <definedName name="_Toc451339758" localSheetId="2">'Fakta om statistiken'!#REF!</definedName>
    <definedName name="_Toc451339761" localSheetId="2">'Fakta om statistiken'!#REF!</definedName>
    <definedName name="Print_Area" localSheetId="1">Innehåll_Contents!$A$1:$P$75</definedName>
    <definedName name="_xlnm.Print_Area" localSheetId="4">'1 Järnväg'!$A$1:$AM$32</definedName>
    <definedName name="_xlnm.Print_Area" localSheetId="12">'10 Tunnelbana'!$A$1:$AM$34</definedName>
    <definedName name="_xlnm.Print_Area" localSheetId="5">'2 Järnväg'!$A$1:$W$12</definedName>
    <definedName name="_xlnm.Print_Area" localSheetId="6">'3 Järnväg'!$A$1:$AM$37</definedName>
    <definedName name="_xlnm.Print_Area" localSheetId="7">'4 Järnväg'!$A$1:$AM$39</definedName>
    <definedName name="_xlnm.Print_Area" localSheetId="8">'5 Spårväg'!$A$1:$AM$21</definedName>
    <definedName name="_xlnm.Print_Area" localSheetId="9">'6 Spårväg'!$A$1:$AM$37</definedName>
    <definedName name="_xlnm.Print_Area" localSheetId="10">'7 Spårväg'!$A$1:$AM$39</definedName>
    <definedName name="_xlnm.Print_Area" localSheetId="11">'8-9 Tunnelbana'!$A$1:$AM$53</definedName>
    <definedName name="_xlnm.Print_Area" localSheetId="2">'Fakta om statistiken'!$A$1:$C$54</definedName>
    <definedName name="_xlnm.Print_Area" localSheetId="13">'Fig 2.1'!$A$1:$K$35</definedName>
    <definedName name="_xlnm.Print_Area" localSheetId="14">'Fig 2.2'!$A$1:$K$31</definedName>
    <definedName name="_xlnm.Print_Area" localSheetId="15">'Fig 2.3'!$A$1:$K$31</definedName>
    <definedName name="_xlnm.Print_Area" localSheetId="16">'Fig 2.4'!$A$1:$K$31</definedName>
    <definedName name="_xlnm.Print_Area" localSheetId="17">'Fig 3.1'!$A$1:$K$35</definedName>
    <definedName name="_xlnm.Print_Area" localSheetId="18">'Fig 3.2'!$A$1:$K$31</definedName>
    <definedName name="_xlnm.Print_Area" localSheetId="19">'Fig 3.3'!$A$1:$K$33</definedName>
    <definedName name="_xlnm.Print_Area" localSheetId="23">'Fig 4.3'!$A$1:$K$31</definedName>
    <definedName name="_xlnm.Print_Area" localSheetId="1">Innehåll_Contents!$A$1:$H$68</definedName>
    <definedName name="_xlnm.Print_Area" localSheetId="0">Titelsida!$A$1:$L$22</definedName>
    <definedName name="_xlnm.Print_Titles" localSheetId="8">'5 Spårväg'!$15:$21</definedName>
    <definedName name="_xlnm.Print_Titles" localSheetId="9">'6 Spårväg'!$1:$4</definedName>
    <definedName name="_xlnm.Print_Titles" localSheetId="11">'8-9 Tunnelbana'!$A:$C</definedName>
    <definedName name="Z_03452A04_CA67_46E6_B0A2_BCD750928530_.wvu.Cols" localSheetId="12" hidden="1">'10 Tunnelbana'!$H:$AA</definedName>
    <definedName name="Z_03452A04_CA67_46E6_B0A2_BCD750928530_.wvu.Cols" localSheetId="6" hidden="1">'3 Järnväg'!$H:$AA</definedName>
    <definedName name="Z_03452A04_CA67_46E6_B0A2_BCD750928530_.wvu.Cols" localSheetId="10" hidden="1">'7 Spårväg'!$H:$AA</definedName>
    <definedName name="Z_03452A04_CA67_46E6_B0A2_BCD750928530_.wvu.PrintArea" localSheetId="4" hidden="1">'1 Järnväg'!$A$1:$AK$30</definedName>
    <definedName name="Z_03452A04_CA67_46E6_B0A2_BCD750928530_.wvu.PrintArea" localSheetId="12" hidden="1">'10 Tunnelbana'!$A$1:$AK$35</definedName>
    <definedName name="Z_03452A04_CA67_46E6_B0A2_BCD750928530_.wvu.PrintArea" localSheetId="5" hidden="1">'2 Järnväg'!$A$1:$U$13</definedName>
    <definedName name="Z_03452A04_CA67_46E6_B0A2_BCD750928530_.wvu.PrintArea" localSheetId="6" hidden="1">'3 Järnväg'!$A$1:$AK$38</definedName>
    <definedName name="Z_03452A04_CA67_46E6_B0A2_BCD750928530_.wvu.PrintArea" localSheetId="7" hidden="1">'4 Järnväg'!$A$1:$AK$40</definedName>
    <definedName name="Z_03452A04_CA67_46E6_B0A2_BCD750928530_.wvu.PrintArea" localSheetId="8" hidden="1">'5 Spårväg'!$A$1:$AK$21</definedName>
    <definedName name="Z_03452A04_CA67_46E6_B0A2_BCD750928530_.wvu.PrintArea" localSheetId="9" hidden="1">'6 Spårväg'!$A$1:$AK$37</definedName>
    <definedName name="Z_03452A04_CA67_46E6_B0A2_BCD750928530_.wvu.PrintArea" localSheetId="10" hidden="1">'7 Spårväg'!$A$1:$AK$40</definedName>
    <definedName name="Z_03452A04_CA67_46E6_B0A2_BCD750928530_.wvu.PrintArea" localSheetId="11" hidden="1">'8-9 Tunnelbana'!$A$1:$AK$55</definedName>
    <definedName name="Z_03452A04_CA67_46E6_B0A2_BCD750928530_.wvu.PrintArea" localSheetId="2" hidden="1">'Fakta om statistiken'!$A$1:$C$54</definedName>
    <definedName name="Z_03452A04_CA67_46E6_B0A2_BCD750928530_.wvu.PrintArea" localSheetId="1" hidden="1">Innehåll_Contents!$A$1:$G$33</definedName>
    <definedName name="Z_03452A04_CA67_46E6_B0A2_BCD750928530_.wvu.PrintArea" localSheetId="0" hidden="1">Titelsida!$A$1:$L$26</definedName>
    <definedName name="Z_03452A04_CA67_46E6_B0A2_BCD750928530_.wvu.PrintTitles" localSheetId="8" hidden="1">'5 Spårväg'!$15:$21</definedName>
    <definedName name="Z_03452A04_CA67_46E6_B0A2_BCD750928530_.wvu.PrintTitles" localSheetId="9" hidden="1">'6 Spårväg'!$1:$4</definedName>
    <definedName name="Z_03452A04_CA67_46E6_B0A2_BCD750928530_.wvu.PrintTitles" localSheetId="11" hidden="1">'8-9 Tunnelbana'!$A:$C</definedName>
    <definedName name="Z_EA424B0A_06A3_4874_B080_734BBB58792A_.wvu.Cols" localSheetId="12" hidden="1">'10 Tunnelbana'!$H:$AA</definedName>
    <definedName name="Z_EA424B0A_06A3_4874_B080_734BBB58792A_.wvu.Cols" localSheetId="10" hidden="1">'7 Spårväg'!$H:$AA</definedName>
    <definedName name="Z_EA424B0A_06A3_4874_B080_734BBB58792A_.wvu.PrintArea" localSheetId="4" hidden="1">'1 Järnväg'!$A$1:$AK$30</definedName>
    <definedName name="Z_EA424B0A_06A3_4874_B080_734BBB58792A_.wvu.PrintArea" localSheetId="12" hidden="1">'10 Tunnelbana'!$A$1:$AK$35</definedName>
    <definedName name="Z_EA424B0A_06A3_4874_B080_734BBB58792A_.wvu.PrintArea" localSheetId="5" hidden="1">'2 Järnväg'!$A$1:$U$13</definedName>
    <definedName name="Z_EA424B0A_06A3_4874_B080_734BBB58792A_.wvu.PrintArea" localSheetId="6" hidden="1">'3 Järnväg'!$A$1:$AK$38</definedName>
    <definedName name="Z_EA424B0A_06A3_4874_B080_734BBB58792A_.wvu.PrintArea" localSheetId="7" hidden="1">'4 Järnväg'!$A$1:$AK$40</definedName>
    <definedName name="Z_EA424B0A_06A3_4874_B080_734BBB58792A_.wvu.PrintArea" localSheetId="8" hidden="1">'5 Spårväg'!$A$1:$AK$21</definedName>
    <definedName name="Z_EA424B0A_06A3_4874_B080_734BBB58792A_.wvu.PrintArea" localSheetId="9" hidden="1">'6 Spårväg'!$A$1:$AK$37</definedName>
    <definedName name="Z_EA424B0A_06A3_4874_B080_734BBB58792A_.wvu.PrintArea" localSheetId="10" hidden="1">'7 Spårväg'!$A$1:$AK$40</definedName>
    <definedName name="Z_EA424B0A_06A3_4874_B080_734BBB58792A_.wvu.PrintArea" localSheetId="11" hidden="1">'8-9 Tunnelbana'!$A$1:$AK$55</definedName>
    <definedName name="Z_EA424B0A_06A3_4874_B080_734BBB58792A_.wvu.PrintArea" localSheetId="2" hidden="1">'Fakta om statistiken'!$A$1:$C$54</definedName>
    <definedName name="Z_EA424B0A_06A3_4874_B080_734BBB58792A_.wvu.PrintArea" localSheetId="1" hidden="1">Innehåll_Contents!$A$1:$G$33</definedName>
    <definedName name="Z_EA424B0A_06A3_4874_B080_734BBB58792A_.wvu.PrintArea" localSheetId="0" hidden="1">Titelsida!$A$1:$L$26</definedName>
    <definedName name="Z_EA424B0A_06A3_4874_B080_734BBB58792A_.wvu.PrintTitles" localSheetId="8" hidden="1">'5 Spårväg'!$15:$21</definedName>
    <definedName name="Z_EA424B0A_06A3_4874_B080_734BBB58792A_.wvu.PrintTitles" localSheetId="9" hidden="1">'6 Spårväg'!$1:$4</definedName>
    <definedName name="Z_EA424B0A_06A3_4874_B080_734BBB58792A_.wvu.PrintTitles" localSheetId="11" hidden="1">'8-9 Tunnelbana'!$A:$C</definedName>
  </definedNames>
  <calcPr calcId="152511"/>
  <customWorkbookViews>
    <customWorkbookView name="Jan Östlund - Personlig vy" guid="{EA424B0A-06A3-4874-B080-734BBB58792A}" mergeInterval="0" personalView="1" maximized="1" xWindow="-8" yWindow="-8" windowWidth="1696" windowHeight="1026" activeSheetId="27"/>
    <customWorkbookView name="evka02 - Personlig vy" guid="{03452A04-CA67-46E6-B0A2-BCD750928530}" mergeInterval="0" personalView="1" maximized="1" xWindow="1" yWindow="1" windowWidth="1920" windowHeight="1009" activeSheetId="5"/>
  </customWorkbookViews>
</workbook>
</file>

<file path=xl/calcChain.xml><?xml version="1.0" encoding="utf-8"?>
<calcChain xmlns="http://schemas.openxmlformats.org/spreadsheetml/2006/main">
  <c r="L10" i="26" l="1"/>
  <c r="B11" i="26"/>
  <c r="C11" i="26"/>
  <c r="D11" i="26"/>
  <c r="E11" i="26"/>
  <c r="F11" i="26"/>
  <c r="G11" i="26"/>
  <c r="H11" i="26"/>
  <c r="I11" i="26"/>
  <c r="J11" i="26"/>
  <c r="N11" i="26"/>
  <c r="B12" i="26"/>
  <c r="C12" i="26"/>
  <c r="D12" i="26"/>
  <c r="E12" i="26"/>
  <c r="F12" i="26"/>
  <c r="G12" i="26"/>
  <c r="H12" i="26"/>
  <c r="I12" i="26"/>
  <c r="J12" i="26"/>
  <c r="K12" i="26"/>
  <c r="O12" i="26"/>
  <c r="P10" i="26"/>
  <c r="O10" i="26"/>
  <c r="B20" i="2"/>
  <c r="B19" i="2"/>
  <c r="AL30" i="32"/>
  <c r="AJ30" i="32"/>
  <c r="AH30" i="32"/>
  <c r="AF30" i="32"/>
  <c r="AD30" i="32"/>
  <c r="F30" i="32" s="1"/>
  <c r="AB30" i="32"/>
  <c r="Z30" i="32"/>
  <c r="X30" i="32"/>
  <c r="V30" i="32"/>
  <c r="T30" i="32"/>
  <c r="R30" i="32"/>
  <c r="P30" i="32"/>
  <c r="N30" i="32"/>
  <c r="L30" i="32"/>
  <c r="J30" i="32"/>
  <c r="F28" i="32"/>
  <c r="F27" i="32"/>
  <c r="F26" i="32"/>
  <c r="D26" i="32"/>
  <c r="AL25" i="32"/>
  <c r="Q12" i="26" s="1"/>
  <c r="AJ25" i="32"/>
  <c r="P12" i="26" s="1"/>
  <c r="AH25" i="32"/>
  <c r="AF25" i="32"/>
  <c r="N12" i="26" s="1"/>
  <c r="AD25" i="32"/>
  <c r="M12" i="26" s="1"/>
  <c r="AB25" i="32"/>
  <c r="L12" i="26" s="1"/>
  <c r="Z25" i="32"/>
  <c r="AL24" i="32"/>
  <c r="Q11" i="26" s="1"/>
  <c r="AJ24" i="32"/>
  <c r="P11" i="26" s="1"/>
  <c r="AH24" i="32"/>
  <c r="O11" i="26" s="1"/>
  <c r="AF24" i="32"/>
  <c r="AD24" i="32"/>
  <c r="AB24" i="32"/>
  <c r="L11" i="26" s="1"/>
  <c r="Z24" i="32"/>
  <c r="K11" i="26" s="1"/>
  <c r="AL23" i="32"/>
  <c r="Q10" i="26" s="1"/>
  <c r="AJ23" i="32"/>
  <c r="AH23" i="32"/>
  <c r="AF23" i="32"/>
  <c r="N10" i="26" s="1"/>
  <c r="AD23" i="32"/>
  <c r="M10" i="26" s="1"/>
  <c r="AB23" i="32"/>
  <c r="Z23" i="32"/>
  <c r="K10" i="26" s="1"/>
  <c r="X23" i="32"/>
  <c r="J10" i="26" s="1"/>
  <c r="V23" i="32"/>
  <c r="I10" i="26" s="1"/>
  <c r="T23" i="32"/>
  <c r="H10" i="26" s="1"/>
  <c r="R23" i="32"/>
  <c r="G10" i="26" s="1"/>
  <c r="P23" i="32"/>
  <c r="F10" i="26" s="1"/>
  <c r="N23" i="32"/>
  <c r="E10" i="26" s="1"/>
  <c r="L23" i="32"/>
  <c r="D10" i="26" s="1"/>
  <c r="J23" i="32"/>
  <c r="C10" i="26" s="1"/>
  <c r="H23" i="32"/>
  <c r="B10" i="26" s="1"/>
  <c r="F22" i="32"/>
  <c r="F21" i="32"/>
  <c r="F20" i="32"/>
  <c r="D20" i="32"/>
  <c r="F19" i="32"/>
  <c r="F18" i="32"/>
  <c r="F17" i="32"/>
  <c r="D17" i="32"/>
  <c r="F13" i="32"/>
  <c r="F12" i="32"/>
  <c r="F11" i="32"/>
  <c r="D11" i="32"/>
  <c r="F10" i="32"/>
  <c r="F9" i="32"/>
  <c r="F8" i="32"/>
  <c r="D8" i="32"/>
  <c r="F7" i="32"/>
  <c r="F6" i="32"/>
  <c r="F5" i="32"/>
  <c r="D5" i="32"/>
  <c r="F24" i="32" l="1"/>
  <c r="M11" i="26"/>
  <c r="D30" i="32"/>
  <c r="D23" i="32"/>
  <c r="F23" i="32"/>
  <c r="F25" i="32"/>
  <c r="D23" i="12" l="1"/>
  <c r="D5" i="12"/>
  <c r="D11" i="11" l="1"/>
  <c r="F11" i="11"/>
  <c r="D9" i="11"/>
  <c r="F9" i="11"/>
  <c r="F8" i="11"/>
  <c r="F6" i="11"/>
  <c r="D5" i="11"/>
  <c r="F5" i="11" l="1"/>
  <c r="D5" i="10"/>
  <c r="F30" i="10"/>
  <c r="F29" i="10"/>
  <c r="F28" i="10"/>
  <c r="F27" i="10"/>
  <c r="F23" i="10"/>
  <c r="F22" i="10"/>
  <c r="F21" i="10"/>
  <c r="F20" i="10"/>
  <c r="F19" i="10"/>
  <c r="F18" i="10"/>
  <c r="F17" i="10"/>
  <c r="F13" i="10"/>
  <c r="F12" i="10"/>
  <c r="F11" i="10"/>
  <c r="F10" i="10"/>
  <c r="F9" i="10"/>
  <c r="F8" i="10"/>
  <c r="F7" i="10"/>
  <c r="F6" i="10"/>
  <c r="F5" i="10"/>
  <c r="F12" i="5" l="1"/>
  <c r="F5" i="5"/>
  <c r="F7" i="5"/>
  <c r="F9" i="5"/>
  <c r="F21" i="7"/>
  <c r="AL22" i="12" l="1"/>
  <c r="AL21" i="12"/>
  <c r="AL20" i="12"/>
  <c r="AJ22" i="12"/>
  <c r="AJ21" i="12"/>
  <c r="AJ20" i="12"/>
  <c r="AL41" i="11"/>
  <c r="AL40" i="11"/>
  <c r="AL39" i="11"/>
  <c r="AJ41" i="11"/>
  <c r="AJ40" i="11"/>
  <c r="AJ39" i="11"/>
  <c r="AJ10" i="11"/>
  <c r="AL26" i="10"/>
  <c r="AL25" i="10"/>
  <c r="AL24" i="10"/>
  <c r="AJ26" i="10"/>
  <c r="AJ25" i="10"/>
  <c r="AJ24" i="10"/>
  <c r="AL23" i="7"/>
  <c r="AL24" i="7"/>
  <c r="AL25" i="7"/>
  <c r="AJ25" i="7"/>
  <c r="AJ24" i="7"/>
  <c r="AJ23" i="7"/>
  <c r="AL24" i="8"/>
  <c r="AL12" i="9"/>
  <c r="AJ12" i="9"/>
  <c r="AL26" i="8"/>
  <c r="AL25" i="8"/>
  <c r="AJ26" i="8"/>
  <c r="AJ25" i="8"/>
  <c r="AJ24" i="8"/>
  <c r="AL19" i="5"/>
  <c r="Q6" i="26" l="1"/>
  <c r="P6" i="26"/>
  <c r="O6" i="26"/>
  <c r="N6" i="26"/>
  <c r="M6" i="26"/>
  <c r="L6" i="26"/>
  <c r="K6" i="26"/>
  <c r="J6" i="26"/>
  <c r="I6" i="26"/>
  <c r="H6" i="26"/>
  <c r="G6" i="26"/>
  <c r="F6" i="26"/>
  <c r="E6" i="26"/>
  <c r="D6" i="26"/>
  <c r="C6" i="26"/>
  <c r="B6" i="26"/>
  <c r="Q5" i="26"/>
  <c r="P5" i="26"/>
  <c r="O5" i="26"/>
  <c r="N5" i="26"/>
  <c r="M5" i="26"/>
  <c r="L5" i="26"/>
  <c r="K5" i="26"/>
  <c r="J5" i="26"/>
  <c r="I5" i="26"/>
  <c r="H5" i="26"/>
  <c r="G5" i="26"/>
  <c r="F5" i="26"/>
  <c r="E5" i="26"/>
  <c r="D5" i="26"/>
  <c r="C5" i="26"/>
  <c r="B5" i="26"/>
  <c r="Q5" i="27" l="1"/>
  <c r="P5" i="27"/>
  <c r="O5" i="27"/>
  <c r="N5" i="27"/>
  <c r="M5" i="27"/>
  <c r="L5" i="27"/>
  <c r="K5" i="27"/>
  <c r="J5" i="27"/>
  <c r="I5" i="27"/>
  <c r="H5" i="27"/>
  <c r="G5" i="27"/>
  <c r="F5" i="27"/>
  <c r="E5" i="27"/>
  <c r="D5" i="27"/>
  <c r="C5" i="27"/>
  <c r="B5" i="27"/>
  <c r="B7" i="26"/>
  <c r="C7" i="26"/>
  <c r="D7" i="26"/>
  <c r="E7" i="26"/>
  <c r="F7" i="26"/>
  <c r="G7" i="26"/>
  <c r="H7" i="26"/>
  <c r="I7" i="26"/>
  <c r="J7" i="26"/>
  <c r="K7" i="26"/>
  <c r="L7" i="26"/>
  <c r="M7" i="26"/>
  <c r="N7" i="26"/>
  <c r="O7" i="26"/>
  <c r="P7" i="26"/>
  <c r="Q7" i="26"/>
  <c r="B8" i="26"/>
  <c r="C8" i="26"/>
  <c r="D8" i="26"/>
  <c r="E8" i="26"/>
  <c r="F8" i="26"/>
  <c r="G8" i="26"/>
  <c r="H8" i="26"/>
  <c r="I8" i="26"/>
  <c r="J8" i="26"/>
  <c r="K8" i="26"/>
  <c r="L8" i="26"/>
  <c r="M8" i="26"/>
  <c r="N8" i="26"/>
  <c r="O8" i="26"/>
  <c r="P8" i="26"/>
  <c r="Q8" i="26"/>
  <c r="B9" i="26"/>
  <c r="C9" i="26"/>
  <c r="D9" i="26"/>
  <c r="E9" i="26"/>
  <c r="F9" i="26"/>
  <c r="G9" i="26"/>
  <c r="H9" i="26"/>
  <c r="I9" i="26"/>
  <c r="J9" i="26"/>
  <c r="K9" i="26"/>
  <c r="L9" i="26"/>
  <c r="M9" i="26"/>
  <c r="N9" i="26"/>
  <c r="O9" i="26"/>
  <c r="P9" i="26"/>
  <c r="Q9" i="26"/>
  <c r="Q6" i="25"/>
  <c r="P6" i="25"/>
  <c r="O6" i="25"/>
  <c r="N6" i="25"/>
  <c r="M6" i="25"/>
  <c r="L6" i="25"/>
  <c r="K6" i="25"/>
  <c r="J6" i="25"/>
  <c r="I6" i="25"/>
  <c r="H6" i="25"/>
  <c r="G6" i="25"/>
  <c r="F6" i="25"/>
  <c r="E6" i="25"/>
  <c r="D6" i="25"/>
  <c r="C6" i="25"/>
  <c r="B6" i="25"/>
  <c r="B4" i="26" l="1"/>
  <c r="B3" i="26"/>
  <c r="B8" i="25"/>
  <c r="B7" i="25"/>
  <c r="B5" i="25"/>
  <c r="B4" i="25"/>
  <c r="B3" i="25"/>
  <c r="C8" i="25"/>
  <c r="C7" i="25"/>
  <c r="C5" i="25"/>
  <c r="C4" i="25"/>
  <c r="C3" i="25"/>
  <c r="D8" i="25"/>
  <c r="D7" i="25"/>
  <c r="D5" i="25"/>
  <c r="D4" i="25"/>
  <c r="D3" i="25"/>
  <c r="E8" i="25"/>
  <c r="E7" i="25"/>
  <c r="E5" i="25"/>
  <c r="E4" i="25"/>
  <c r="E3" i="25"/>
  <c r="F8" i="25"/>
  <c r="F7" i="25"/>
  <c r="F5" i="25"/>
  <c r="F4" i="25"/>
  <c r="F3" i="25"/>
  <c r="G8" i="25"/>
  <c r="G7" i="25"/>
  <c r="G5" i="25"/>
  <c r="G4" i="25"/>
  <c r="G3" i="25"/>
  <c r="H8" i="25"/>
  <c r="H7" i="25"/>
  <c r="H5" i="25"/>
  <c r="H4" i="25"/>
  <c r="H3" i="25"/>
  <c r="I8" i="25"/>
  <c r="I7" i="25"/>
  <c r="I5" i="25"/>
  <c r="I4" i="25"/>
  <c r="I3" i="25"/>
  <c r="J8" i="25"/>
  <c r="J7" i="25"/>
  <c r="J5" i="25"/>
  <c r="J4" i="25"/>
  <c r="J3" i="25"/>
  <c r="K8" i="25"/>
  <c r="K7" i="25"/>
  <c r="K5" i="25"/>
  <c r="K4" i="25"/>
  <c r="K3" i="25"/>
  <c r="B53" i="2" l="1"/>
  <c r="B68" i="2"/>
  <c r="B65" i="2"/>
  <c r="B62" i="2"/>
  <c r="B59" i="2"/>
  <c r="B56" i="2"/>
  <c r="B50" i="2"/>
  <c r="B47" i="2"/>
  <c r="B44" i="2"/>
  <c r="B41" i="2"/>
  <c r="B49" i="2"/>
  <c r="B38" i="2"/>
  <c r="B35" i="2"/>
  <c r="B67" i="2"/>
  <c r="B64" i="2"/>
  <c r="B61" i="2"/>
  <c r="B58" i="2"/>
  <c r="B55" i="2"/>
  <c r="B52" i="2"/>
  <c r="B46" i="2"/>
  <c r="B43" i="2"/>
  <c r="B40" i="2"/>
  <c r="B37" i="2"/>
  <c r="B34" i="2"/>
  <c r="AH24" i="8" l="1"/>
  <c r="AF24" i="8"/>
  <c r="AD24" i="8"/>
  <c r="AB24" i="8"/>
  <c r="Z24" i="8"/>
  <c r="AH25" i="8"/>
  <c r="AF25" i="8"/>
  <c r="AD25" i="8"/>
  <c r="AB25" i="8"/>
  <c r="Z25" i="8"/>
  <c r="AH26" i="8"/>
  <c r="AF26" i="8"/>
  <c r="AD26" i="8"/>
  <c r="AB26" i="8"/>
  <c r="Z26" i="8"/>
  <c r="AL11" i="5"/>
  <c r="D21" i="8" l="1"/>
  <c r="D17" i="7"/>
  <c r="AL32" i="10" l="1"/>
  <c r="AL46" i="11"/>
  <c r="AL32" i="8"/>
  <c r="Q15" i="25"/>
  <c r="Q14" i="25"/>
  <c r="Q13" i="25"/>
  <c r="Q12" i="25"/>
  <c r="Q4" i="25"/>
  <c r="Q5" i="25"/>
  <c r="Q7" i="25"/>
  <c r="Q8" i="25"/>
  <c r="Q3" i="25"/>
  <c r="Q16" i="26"/>
  <c r="Q4" i="26"/>
  <c r="Q3" i="26"/>
  <c r="Q4" i="27"/>
  <c r="Q6" i="27"/>
  <c r="Q7" i="27"/>
  <c r="Q3" i="27"/>
  <c r="F6" i="12"/>
  <c r="F7" i="12"/>
  <c r="F8" i="12"/>
  <c r="F9" i="12"/>
  <c r="F10" i="12"/>
  <c r="F14" i="12"/>
  <c r="F15" i="12"/>
  <c r="F16" i="12"/>
  <c r="F17" i="12"/>
  <c r="F18" i="12"/>
  <c r="F19" i="12"/>
  <c r="F23" i="12"/>
  <c r="F24" i="12"/>
  <c r="F25" i="12"/>
  <c r="F5" i="12"/>
  <c r="D14" i="12"/>
  <c r="D17" i="12"/>
  <c r="D8" i="12"/>
  <c r="F25" i="11"/>
  <c r="F26" i="11"/>
  <c r="F27" i="11"/>
  <c r="F28" i="11"/>
  <c r="F29" i="11"/>
  <c r="F33" i="11"/>
  <c r="F34" i="11"/>
  <c r="F35" i="11"/>
  <c r="F36" i="11"/>
  <c r="F37" i="11"/>
  <c r="F38" i="11"/>
  <c r="F42" i="11"/>
  <c r="F43" i="11"/>
  <c r="F44" i="11"/>
  <c r="F24" i="11"/>
  <c r="D36" i="11"/>
  <c r="D33" i="11"/>
  <c r="D27" i="11"/>
  <c r="D42" i="11"/>
  <c r="D24" i="11"/>
  <c r="D6" i="11"/>
  <c r="D17" i="10"/>
  <c r="D11" i="10"/>
  <c r="D28" i="10"/>
  <c r="D20" i="10"/>
  <c r="D8" i="10"/>
  <c r="F13" i="9"/>
  <c r="F11" i="9"/>
  <c r="F10" i="9"/>
  <c r="F9" i="9"/>
  <c r="F7" i="9"/>
  <c r="F6" i="9"/>
  <c r="F5" i="9"/>
  <c r="D13" i="9"/>
  <c r="D11" i="9"/>
  <c r="D9" i="9"/>
  <c r="D7" i="9"/>
  <c r="D6" i="9"/>
  <c r="D5" i="9"/>
  <c r="F7" i="8"/>
  <c r="F8" i="8"/>
  <c r="F9" i="8"/>
  <c r="F10" i="8"/>
  <c r="F11" i="8"/>
  <c r="F12" i="8"/>
  <c r="F13" i="8"/>
  <c r="F14" i="8"/>
  <c r="F18" i="8"/>
  <c r="F19" i="8"/>
  <c r="F20" i="8"/>
  <c r="F21" i="8"/>
  <c r="F22" i="8"/>
  <c r="F23" i="8"/>
  <c r="F24" i="8"/>
  <c r="F25" i="8"/>
  <c r="F26" i="8"/>
  <c r="F28" i="8"/>
  <c r="F29" i="8"/>
  <c r="F30" i="8"/>
  <c r="F6" i="8"/>
  <c r="F5" i="8"/>
  <c r="D28" i="8"/>
  <c r="D18" i="8"/>
  <c r="D12" i="8"/>
  <c r="D9" i="8"/>
  <c r="D5" i="8"/>
  <c r="F28" i="7"/>
  <c r="F27" i="7"/>
  <c r="F26" i="7"/>
  <c r="F22" i="7"/>
  <c r="F20" i="7"/>
  <c r="F19" i="7"/>
  <c r="F18" i="7"/>
  <c r="F17" i="7"/>
  <c r="F13" i="7"/>
  <c r="F12" i="7"/>
  <c r="F11" i="7"/>
  <c r="F10" i="7"/>
  <c r="F9" i="7"/>
  <c r="F8" i="7"/>
  <c r="F7" i="7"/>
  <c r="F6" i="7"/>
  <c r="F5" i="7"/>
  <c r="D26" i="7"/>
  <c r="D20" i="7"/>
  <c r="D11" i="7"/>
  <c r="D8" i="7"/>
  <c r="D5" i="7"/>
  <c r="D5" i="6"/>
  <c r="D4" i="6"/>
  <c r="F25" i="5"/>
  <c r="F24" i="5"/>
  <c r="F23" i="5"/>
  <c r="F22" i="5"/>
  <c r="F21" i="5"/>
  <c r="F20" i="5"/>
  <c r="F18" i="5"/>
  <c r="F17" i="5"/>
  <c r="F16" i="5"/>
  <c r="F10" i="5"/>
  <c r="F6" i="5"/>
  <c r="D23" i="5"/>
  <c r="D20" i="5"/>
  <c r="D18" i="5"/>
  <c r="D17" i="5"/>
  <c r="D16" i="5"/>
  <c r="D12" i="5"/>
  <c r="D10" i="5"/>
  <c r="D7" i="5"/>
  <c r="D6" i="5"/>
  <c r="D5" i="5"/>
  <c r="V6" i="6" l="1"/>
  <c r="AL27" i="12"/>
  <c r="Q13" i="27"/>
  <c r="Q12" i="27"/>
  <c r="Q11" i="27"/>
  <c r="Q10" i="27"/>
  <c r="Q9" i="27"/>
  <c r="Q8" i="27"/>
  <c r="AL10" i="11"/>
  <c r="Q15" i="26"/>
  <c r="Q14" i="26"/>
  <c r="Q13" i="26"/>
  <c r="AL30" i="7"/>
  <c r="Q11" i="25"/>
  <c r="Q10" i="25"/>
  <c r="Q9" i="25"/>
  <c r="P39" i="11" l="1"/>
  <c r="P4" i="27" l="1"/>
  <c r="P6" i="27"/>
  <c r="P7" i="27"/>
  <c r="P3" i="27"/>
  <c r="P16" i="26"/>
  <c r="L4" i="25"/>
  <c r="L5" i="25"/>
  <c r="L7" i="25"/>
  <c r="L8" i="25"/>
  <c r="L3" i="25"/>
  <c r="M4" i="25"/>
  <c r="M5" i="25"/>
  <c r="M7" i="25"/>
  <c r="M8" i="25"/>
  <c r="M3" i="25"/>
  <c r="N4" i="25"/>
  <c r="N5" i="25"/>
  <c r="N7" i="25"/>
  <c r="N8" i="25"/>
  <c r="N3" i="25"/>
  <c r="P4" i="25"/>
  <c r="P5" i="25"/>
  <c r="P7" i="25"/>
  <c r="P8" i="25"/>
  <c r="P3" i="25"/>
  <c r="O8" i="25"/>
  <c r="O7" i="25"/>
  <c r="O5" i="25"/>
  <c r="O4" i="25"/>
  <c r="O3" i="25"/>
  <c r="P4" i="26" l="1"/>
  <c r="P3" i="26"/>
  <c r="P15" i="25"/>
  <c r="O15" i="25"/>
  <c r="H19" i="5"/>
  <c r="J19" i="5"/>
  <c r="L19" i="5"/>
  <c r="N19" i="5"/>
  <c r="P19" i="5"/>
  <c r="R19" i="5"/>
  <c r="T19" i="5"/>
  <c r="V19" i="5"/>
  <c r="X19" i="5"/>
  <c r="Z19" i="5"/>
  <c r="AB19" i="5"/>
  <c r="AD19" i="5"/>
  <c r="F19" i="5" s="1"/>
  <c r="AF19" i="5"/>
  <c r="AH19" i="5"/>
  <c r="AJ19" i="5"/>
  <c r="H11" i="5"/>
  <c r="J11" i="5"/>
  <c r="L11" i="5"/>
  <c r="N11" i="5"/>
  <c r="P11" i="5"/>
  <c r="R11" i="5"/>
  <c r="T11" i="5"/>
  <c r="V11" i="5"/>
  <c r="X11" i="5"/>
  <c r="Z11" i="5"/>
  <c r="AB11" i="5"/>
  <c r="AD11" i="5"/>
  <c r="AF11" i="5"/>
  <c r="AH11" i="5"/>
  <c r="AJ11" i="5"/>
  <c r="T6" i="6"/>
  <c r="R6" i="6"/>
  <c r="P6" i="6"/>
  <c r="N6" i="6"/>
  <c r="L6" i="6"/>
  <c r="J6" i="6"/>
  <c r="H6" i="6"/>
  <c r="H23" i="7"/>
  <c r="J23" i="7"/>
  <c r="L23" i="7"/>
  <c r="N23" i="7"/>
  <c r="P23" i="7"/>
  <c r="R23" i="7"/>
  <c r="T23" i="7"/>
  <c r="V23" i="7"/>
  <c r="X23" i="7"/>
  <c r="Z25" i="7"/>
  <c r="Z24" i="7"/>
  <c r="Z23" i="7"/>
  <c r="AB25" i="7"/>
  <c r="AB24" i="7"/>
  <c r="AB23" i="7"/>
  <c r="AD25" i="7"/>
  <c r="AD24" i="7"/>
  <c r="AD23" i="7"/>
  <c r="AF25" i="7"/>
  <c r="AF24" i="7"/>
  <c r="AF23" i="7"/>
  <c r="AH25" i="7"/>
  <c r="AH24" i="7"/>
  <c r="AH23" i="7"/>
  <c r="P11" i="25"/>
  <c r="P10" i="25"/>
  <c r="H24" i="8"/>
  <c r="J24" i="8"/>
  <c r="L24" i="8"/>
  <c r="N24" i="8"/>
  <c r="P24" i="8"/>
  <c r="R24" i="8"/>
  <c r="T24" i="8"/>
  <c r="V24" i="8"/>
  <c r="X24" i="8"/>
  <c r="O14" i="25"/>
  <c r="P14" i="25"/>
  <c r="P13" i="25"/>
  <c r="J12" i="9"/>
  <c r="L12" i="9"/>
  <c r="N12" i="9"/>
  <c r="P12" i="9"/>
  <c r="R12" i="9"/>
  <c r="T12" i="9"/>
  <c r="V12" i="9"/>
  <c r="X12" i="9"/>
  <c r="Z12" i="9"/>
  <c r="AB12" i="9"/>
  <c r="AD12" i="9"/>
  <c r="AF12" i="9"/>
  <c r="AH12" i="9"/>
  <c r="H24" i="10"/>
  <c r="J24" i="10"/>
  <c r="L24" i="10"/>
  <c r="N24" i="10"/>
  <c r="P24" i="10"/>
  <c r="R24" i="10"/>
  <c r="T24" i="10"/>
  <c r="V24" i="10"/>
  <c r="X24" i="10"/>
  <c r="Z26" i="10"/>
  <c r="Z25" i="10"/>
  <c r="Z24" i="10"/>
  <c r="AB26" i="10"/>
  <c r="AB25" i="10"/>
  <c r="AB24" i="10"/>
  <c r="AD26" i="10"/>
  <c r="AD25" i="10"/>
  <c r="F25" i="10" s="1"/>
  <c r="AD24" i="10"/>
  <c r="AF26" i="10"/>
  <c r="AF25" i="10"/>
  <c r="AF24" i="10"/>
  <c r="AH26" i="10"/>
  <c r="AH25" i="10"/>
  <c r="AH24" i="10"/>
  <c r="P15" i="26"/>
  <c r="P14" i="26"/>
  <c r="H20" i="12"/>
  <c r="J20" i="12"/>
  <c r="L20" i="12"/>
  <c r="N20" i="12"/>
  <c r="P20" i="12"/>
  <c r="R20" i="12"/>
  <c r="T20" i="12"/>
  <c r="V20" i="12"/>
  <c r="X20" i="12"/>
  <c r="Z22" i="12"/>
  <c r="Z21" i="12"/>
  <c r="Z20" i="12"/>
  <c r="AB22" i="12"/>
  <c r="AB21" i="12"/>
  <c r="AB20" i="12"/>
  <c r="AD22" i="12"/>
  <c r="AD21" i="12"/>
  <c r="AD20" i="12"/>
  <c r="AF22" i="12"/>
  <c r="AF21" i="12"/>
  <c r="AF20" i="12"/>
  <c r="AH22" i="12"/>
  <c r="AH21" i="12"/>
  <c r="AH20" i="12"/>
  <c r="P13" i="27"/>
  <c r="P12" i="27"/>
  <c r="Z40" i="11"/>
  <c r="AB40" i="11"/>
  <c r="AD40" i="11"/>
  <c r="AF40" i="11"/>
  <c r="AH40" i="11"/>
  <c r="P9" i="27"/>
  <c r="Z41" i="11"/>
  <c r="AB41" i="11"/>
  <c r="AD41" i="11"/>
  <c r="AF41" i="11"/>
  <c r="AH41" i="11"/>
  <c r="H39" i="11"/>
  <c r="J39" i="11"/>
  <c r="L39" i="11"/>
  <c r="N39" i="11"/>
  <c r="R39" i="11"/>
  <c r="T39" i="11"/>
  <c r="V39" i="11"/>
  <c r="X39" i="11"/>
  <c r="Z39" i="11"/>
  <c r="AB39" i="11"/>
  <c r="AD39" i="11"/>
  <c r="AF39" i="11"/>
  <c r="AH39" i="11"/>
  <c r="J10" i="11"/>
  <c r="L10" i="11"/>
  <c r="N10" i="11"/>
  <c r="P10" i="11"/>
  <c r="R10" i="11"/>
  <c r="T10" i="11"/>
  <c r="V10" i="11"/>
  <c r="X10" i="11"/>
  <c r="Z10" i="11"/>
  <c r="AB10" i="11"/>
  <c r="AD10" i="11"/>
  <c r="F10" i="11" s="1"/>
  <c r="AF10" i="11"/>
  <c r="AH10" i="11"/>
  <c r="D10" i="11" l="1"/>
  <c r="F26" i="10"/>
  <c r="F11" i="5"/>
  <c r="F41" i="11"/>
  <c r="F24" i="7"/>
  <c r="D20" i="12"/>
  <c r="F24" i="10"/>
  <c r="F25" i="7"/>
  <c r="F22" i="12"/>
  <c r="D24" i="10"/>
  <c r="D19" i="5"/>
  <c r="F39" i="11"/>
  <c r="F40" i="11"/>
  <c r="F20" i="12"/>
  <c r="F12" i="9"/>
  <c r="D6" i="6"/>
  <c r="D24" i="8"/>
  <c r="D39" i="11"/>
  <c r="F21" i="12"/>
  <c r="O13" i="26"/>
  <c r="D12" i="9"/>
  <c r="D11" i="5"/>
  <c r="F23" i="7"/>
  <c r="D23" i="7"/>
  <c r="P9" i="25"/>
  <c r="P13" i="26"/>
  <c r="P12" i="25"/>
  <c r="P8" i="27"/>
  <c r="P11" i="27"/>
  <c r="P10" i="27"/>
  <c r="AJ27" i="12"/>
  <c r="AJ46" i="11"/>
  <c r="AJ32" i="10"/>
  <c r="AJ32" i="8"/>
  <c r="AJ30" i="7"/>
  <c r="AH30" i="7"/>
  <c r="E11" i="27"/>
  <c r="B12" i="27"/>
  <c r="C12" i="27"/>
  <c r="D12" i="27"/>
  <c r="E12" i="27"/>
  <c r="F12" i="27"/>
  <c r="G12" i="27"/>
  <c r="H12" i="27"/>
  <c r="I12" i="27"/>
  <c r="J12" i="27"/>
  <c r="N12" i="27"/>
  <c r="B13" i="27"/>
  <c r="C13" i="27"/>
  <c r="D13" i="27"/>
  <c r="E13" i="27"/>
  <c r="F13" i="27"/>
  <c r="G13" i="27"/>
  <c r="H13" i="27"/>
  <c r="I13" i="27"/>
  <c r="J13" i="27"/>
  <c r="K13" i="27"/>
  <c r="C8" i="27"/>
  <c r="I8" i="27"/>
  <c r="B9" i="27"/>
  <c r="C9" i="27"/>
  <c r="D9" i="27"/>
  <c r="E9" i="27"/>
  <c r="F9" i="27"/>
  <c r="G9" i="27"/>
  <c r="H9" i="27"/>
  <c r="I9" i="27"/>
  <c r="J9" i="27"/>
  <c r="K9" i="27"/>
  <c r="L9" i="27"/>
  <c r="N9" i="27"/>
  <c r="O9" i="27"/>
  <c r="B10" i="27"/>
  <c r="C10" i="27"/>
  <c r="D10" i="27"/>
  <c r="E10" i="27"/>
  <c r="F10" i="27"/>
  <c r="G10" i="27"/>
  <c r="H10" i="27"/>
  <c r="I10" i="27"/>
  <c r="J10" i="27"/>
  <c r="B3" i="27"/>
  <c r="C3" i="27"/>
  <c r="D3" i="27"/>
  <c r="E3" i="27"/>
  <c r="F3" i="27"/>
  <c r="G3" i="27"/>
  <c r="H3" i="27"/>
  <c r="I3" i="27"/>
  <c r="J3" i="27"/>
  <c r="K3" i="27"/>
  <c r="L3" i="27"/>
  <c r="M3" i="27"/>
  <c r="N3" i="27"/>
  <c r="O3" i="27"/>
  <c r="B4" i="27"/>
  <c r="C4" i="27"/>
  <c r="D4" i="27"/>
  <c r="E4" i="27"/>
  <c r="F4" i="27"/>
  <c r="G4" i="27"/>
  <c r="H4" i="27"/>
  <c r="I4" i="27"/>
  <c r="J4" i="27"/>
  <c r="K4" i="27"/>
  <c r="L4" i="27"/>
  <c r="M4" i="27"/>
  <c r="N4" i="27"/>
  <c r="O4" i="27"/>
  <c r="B6" i="27"/>
  <c r="C6" i="27"/>
  <c r="D6" i="27"/>
  <c r="E6" i="27"/>
  <c r="F6" i="27"/>
  <c r="G6" i="27"/>
  <c r="H6" i="27"/>
  <c r="I6" i="27"/>
  <c r="J6" i="27"/>
  <c r="K6" i="27"/>
  <c r="L6" i="27"/>
  <c r="M6" i="27"/>
  <c r="N6" i="27"/>
  <c r="O6" i="27"/>
  <c r="B7" i="27"/>
  <c r="C7" i="27"/>
  <c r="D7" i="27"/>
  <c r="E7" i="27"/>
  <c r="F7" i="27"/>
  <c r="G7" i="27"/>
  <c r="H7" i="27"/>
  <c r="I7" i="27"/>
  <c r="J7" i="27"/>
  <c r="K7" i="27"/>
  <c r="L7" i="27"/>
  <c r="M7" i="27"/>
  <c r="N7" i="27"/>
  <c r="O7" i="27"/>
  <c r="B14" i="26"/>
  <c r="C14" i="26"/>
  <c r="D14" i="26"/>
  <c r="E14" i="26"/>
  <c r="F14" i="26"/>
  <c r="G14" i="26"/>
  <c r="H14" i="26"/>
  <c r="I14" i="26"/>
  <c r="J14" i="26"/>
  <c r="B15" i="26"/>
  <c r="C15" i="26"/>
  <c r="D15" i="26"/>
  <c r="E15" i="26"/>
  <c r="F15" i="26"/>
  <c r="G15" i="26"/>
  <c r="H15" i="26"/>
  <c r="I15" i="26"/>
  <c r="J15" i="26"/>
  <c r="B16" i="26"/>
  <c r="C16" i="26"/>
  <c r="D16" i="26"/>
  <c r="E16" i="26"/>
  <c r="F16" i="26"/>
  <c r="G16" i="26"/>
  <c r="H16" i="26"/>
  <c r="I16" i="26"/>
  <c r="J16" i="26"/>
  <c r="K16" i="26"/>
  <c r="L16" i="26"/>
  <c r="M16" i="26"/>
  <c r="N16" i="26"/>
  <c r="O16" i="26"/>
  <c r="C4" i="26"/>
  <c r="C3" i="26"/>
  <c r="D3" i="26"/>
  <c r="E3" i="26"/>
  <c r="F3" i="26"/>
  <c r="G3" i="26"/>
  <c r="H3" i="26"/>
  <c r="I3" i="26"/>
  <c r="J3" i="26"/>
  <c r="K3" i="26"/>
  <c r="L3" i="26"/>
  <c r="M3" i="26"/>
  <c r="N3" i="26"/>
  <c r="O3" i="26"/>
  <c r="D4" i="26"/>
  <c r="E4" i="26"/>
  <c r="F4" i="26"/>
  <c r="G4" i="26"/>
  <c r="H4" i="26"/>
  <c r="I4" i="26"/>
  <c r="J4" i="26"/>
  <c r="K4" i="26"/>
  <c r="L4" i="26"/>
  <c r="M4" i="26"/>
  <c r="N4" i="26"/>
  <c r="O4" i="26"/>
  <c r="B10" i="25" l="1"/>
  <c r="C10" i="25"/>
  <c r="B11" i="25"/>
  <c r="C11" i="25"/>
  <c r="B13" i="25"/>
  <c r="C13" i="25"/>
  <c r="B14" i="25"/>
  <c r="C14" i="25"/>
  <c r="B15" i="25"/>
  <c r="C15" i="25"/>
  <c r="D13" i="25"/>
  <c r="E13" i="25"/>
  <c r="F13" i="25"/>
  <c r="G13" i="25"/>
  <c r="H13" i="25"/>
  <c r="I13" i="25"/>
  <c r="J13" i="25"/>
  <c r="D14" i="25"/>
  <c r="E14" i="25"/>
  <c r="F14" i="25"/>
  <c r="G14" i="25"/>
  <c r="H14" i="25"/>
  <c r="I14" i="25"/>
  <c r="J14" i="25"/>
  <c r="D15" i="25"/>
  <c r="E15" i="25"/>
  <c r="F15" i="25"/>
  <c r="G15" i="25"/>
  <c r="H15" i="25"/>
  <c r="I15" i="25"/>
  <c r="J15" i="25"/>
  <c r="K15" i="25"/>
  <c r="L15" i="25"/>
  <c r="M15" i="25"/>
  <c r="D10" i="25"/>
  <c r="E10" i="25"/>
  <c r="F10" i="25"/>
  <c r="G10" i="25"/>
  <c r="H10" i="25"/>
  <c r="I10" i="25"/>
  <c r="J10" i="25"/>
  <c r="D11" i="25"/>
  <c r="E11" i="25"/>
  <c r="F11" i="25"/>
  <c r="G11" i="25"/>
  <c r="H11" i="25"/>
  <c r="I11" i="25"/>
  <c r="J11" i="25"/>
  <c r="K13" i="26" l="1"/>
  <c r="N12" i="25" l="1"/>
  <c r="M12" i="25"/>
  <c r="AF27" i="8" l="1"/>
  <c r="F27" i="8" s="1"/>
  <c r="K12" i="25"/>
  <c r="N13" i="25"/>
  <c r="N14" i="25"/>
  <c r="N15" i="25" l="1"/>
  <c r="O13" i="27" l="1"/>
  <c r="O12" i="27"/>
  <c r="N13" i="27"/>
  <c r="M13" i="27"/>
  <c r="M12" i="27"/>
  <c r="L13" i="27"/>
  <c r="L12" i="27"/>
  <c r="K12" i="27"/>
  <c r="O10" i="27"/>
  <c r="N10" i="27"/>
  <c r="M10" i="27"/>
  <c r="M9" i="27"/>
  <c r="L10" i="27"/>
  <c r="K10" i="27"/>
  <c r="O15" i="26"/>
  <c r="O14" i="26"/>
  <c r="N15" i="26"/>
  <c r="N14" i="26"/>
  <c r="M15" i="26"/>
  <c r="M14" i="26"/>
  <c r="L15" i="26"/>
  <c r="L14" i="26"/>
  <c r="K15" i="26"/>
  <c r="K14" i="26"/>
  <c r="O11" i="25"/>
  <c r="O10" i="25"/>
  <c r="N11" i="25"/>
  <c r="N10" i="25"/>
  <c r="M11" i="25"/>
  <c r="M10" i="25"/>
  <c r="L11" i="25"/>
  <c r="L10" i="25"/>
  <c r="K11" i="25"/>
  <c r="K10" i="25"/>
  <c r="O13" i="25"/>
  <c r="M14" i="25"/>
  <c r="M13" i="25"/>
  <c r="L14" i="25"/>
  <c r="L13" i="25"/>
  <c r="K14" i="25"/>
  <c r="K13" i="25"/>
  <c r="O12" i="25"/>
  <c r="L12" i="25"/>
  <c r="J12" i="25"/>
  <c r="I12" i="25"/>
  <c r="H12" i="25"/>
  <c r="G12" i="25"/>
  <c r="F12" i="25"/>
  <c r="E12" i="25"/>
  <c r="D12" i="25"/>
  <c r="E13" i="26" l="1"/>
  <c r="I13" i="26"/>
  <c r="M13" i="26"/>
  <c r="F8" i="27"/>
  <c r="K8" i="27"/>
  <c r="M8" i="27"/>
  <c r="C11" i="27"/>
  <c r="H11" i="27"/>
  <c r="M11" i="27"/>
  <c r="B9" i="25"/>
  <c r="B13" i="26"/>
  <c r="F13" i="26"/>
  <c r="J13" i="26"/>
  <c r="L13" i="26"/>
  <c r="B8" i="27"/>
  <c r="G8" i="27"/>
  <c r="O8" i="27"/>
  <c r="D11" i="27"/>
  <c r="I11" i="27"/>
  <c r="L11" i="27"/>
  <c r="C9" i="25"/>
  <c r="B12" i="25"/>
  <c r="C13" i="26"/>
  <c r="G13" i="26"/>
  <c r="D8" i="27"/>
  <c r="H8" i="27"/>
  <c r="L8" i="27"/>
  <c r="F11" i="27"/>
  <c r="J11" i="27"/>
  <c r="C12" i="25"/>
  <c r="D13" i="26"/>
  <c r="H13" i="26"/>
  <c r="N13" i="26"/>
  <c r="E8" i="27"/>
  <c r="J8" i="27"/>
  <c r="N8" i="27"/>
  <c r="B11" i="27"/>
  <c r="G11" i="27"/>
  <c r="K11" i="27"/>
  <c r="N11" i="27"/>
  <c r="O11" i="27"/>
  <c r="F9" i="25"/>
  <c r="J9" i="25"/>
  <c r="N9" i="25"/>
  <c r="G9" i="25"/>
  <c r="K9" i="25"/>
  <c r="O9" i="25"/>
  <c r="D9" i="25"/>
  <c r="H9" i="25"/>
  <c r="L9" i="25"/>
  <c r="E9" i="25"/>
  <c r="I9" i="25"/>
  <c r="M9" i="25"/>
  <c r="B14" i="2" l="1"/>
  <c r="B13" i="2"/>
  <c r="B11" i="2"/>
  <c r="B10" i="2"/>
  <c r="B8" i="2"/>
  <c r="B7" i="2"/>
  <c r="B32" i="2" l="1"/>
  <c r="B31" i="2"/>
  <c r="B29" i="2"/>
  <c r="B28" i="2"/>
  <c r="B26" i="2"/>
  <c r="B25" i="2"/>
  <c r="B23" i="2"/>
  <c r="B22" i="2"/>
  <c r="B17" i="2"/>
  <c r="B16" i="2"/>
  <c r="B5" i="2"/>
  <c r="B4" i="2"/>
  <c r="H46" i="11" l="1"/>
  <c r="J46" i="11"/>
  <c r="L46" i="11"/>
  <c r="N46" i="11"/>
  <c r="P46" i="11"/>
  <c r="R46" i="11"/>
  <c r="T46" i="11"/>
  <c r="V46" i="11"/>
  <c r="X46" i="11"/>
  <c r="Z46" i="11"/>
  <c r="AB46" i="11"/>
  <c r="AD46" i="11"/>
  <c r="F46" i="11" s="1"/>
  <c r="AF46" i="11"/>
  <c r="AH46" i="11"/>
  <c r="D46" i="11" l="1"/>
  <c r="AH27" i="12"/>
  <c r="AF27" i="12"/>
  <c r="AD27" i="12"/>
  <c r="AB27" i="12"/>
  <c r="Z27" i="12"/>
  <c r="X27" i="12"/>
  <c r="V27" i="12"/>
  <c r="T27" i="12"/>
  <c r="D27" i="12" s="1"/>
  <c r="R27" i="12"/>
  <c r="P27" i="12"/>
  <c r="N27" i="12"/>
  <c r="L27" i="12"/>
  <c r="J27" i="12"/>
  <c r="H27" i="12"/>
  <c r="F27" i="12" l="1"/>
  <c r="AH32" i="10"/>
  <c r="AF32" i="10"/>
  <c r="AD32" i="10"/>
  <c r="F32" i="10" s="1"/>
  <c r="AB32" i="10"/>
  <c r="Z32" i="10"/>
  <c r="X32" i="10"/>
  <c r="V32" i="10"/>
  <c r="T32" i="10"/>
  <c r="R32" i="10"/>
  <c r="P32" i="10"/>
  <c r="N32" i="10"/>
  <c r="L32" i="10"/>
  <c r="J32" i="10"/>
  <c r="D32" i="10" l="1"/>
  <c r="H32" i="8"/>
  <c r="J32" i="8"/>
  <c r="L32" i="8"/>
  <c r="N32" i="8"/>
  <c r="P32" i="8"/>
  <c r="R32" i="8"/>
  <c r="T32" i="8"/>
  <c r="V32" i="8"/>
  <c r="X32" i="8"/>
  <c r="Z32" i="8"/>
  <c r="AB32" i="8"/>
  <c r="AD32" i="8"/>
  <c r="AF32" i="8"/>
  <c r="AH32" i="8"/>
  <c r="AF30" i="7"/>
  <c r="AD30" i="7"/>
  <c r="AB30" i="7"/>
  <c r="Z30" i="7"/>
  <c r="X30" i="7"/>
  <c r="V30" i="7"/>
  <c r="T30" i="7"/>
  <c r="R30" i="7"/>
  <c r="P30" i="7"/>
  <c r="N30" i="7"/>
  <c r="L30" i="7"/>
  <c r="J30" i="7"/>
  <c r="H30" i="7"/>
  <c r="F30" i="7" l="1"/>
  <c r="D32" i="8"/>
  <c r="D30" i="7"/>
  <c r="F32" i="8"/>
</calcChain>
</file>

<file path=xl/comments1.xml><?xml version="1.0" encoding="utf-8"?>
<comments xmlns="http://schemas.openxmlformats.org/spreadsheetml/2006/main">
  <authors>
    <author>Jan Östlund</author>
  </authors>
  <commentList>
    <comment ref="H5" authorId="0" shapeId="0">
      <text>
        <r>
          <rPr>
            <b/>
            <sz val="9"/>
            <color indexed="81"/>
            <rFont val="Tahoma"/>
            <family val="2"/>
          </rPr>
          <t>Fallolyckor i spårvagnar ingår ej.
Bad falls in tram-cars are not included.</t>
        </r>
      </text>
    </comment>
  </commentList>
</comments>
</file>

<file path=xl/sharedStrings.xml><?xml version="1.0" encoding="utf-8"?>
<sst xmlns="http://schemas.openxmlformats.org/spreadsheetml/2006/main" count="2660" uniqueCount="290">
  <si>
    <t>Avlidna</t>
  </si>
  <si>
    <t>Allvarligt skadade</t>
  </si>
  <si>
    <t>–</t>
  </si>
  <si>
    <t>..</t>
  </si>
  <si>
    <t>Rapporterade händelser enligt RID 1.8.5. Allvarliga tillbud ingår och även händelser vid lastning/lossning.</t>
  </si>
  <si>
    <t>and unloading.</t>
  </si>
  <si>
    <t>Occurrences reported according to RID 1.8.5. Serious incidents included and occurrences during loading</t>
  </si>
  <si>
    <t>Anm:</t>
  </si>
  <si>
    <t>tel: 010-414 42 24, e-post: jan.ostlund@trafa.se</t>
  </si>
  <si>
    <t>Jan Östlund</t>
  </si>
  <si>
    <t>Tabell 1: Olyckshändelser och självmordshändelser vid järnvägsdrift</t>
  </si>
  <si>
    <t>Table 1: Accidents in railway operations</t>
  </si>
  <si>
    <t>Tabell 6: Avlidna vid spårvägsdrift</t>
  </si>
  <si>
    <t>Tabell 5: Olyckshändelser och självmordshändelser vid spårvägsdrift</t>
  </si>
  <si>
    <t>Table 5: Accidents and suicides in tram operations</t>
  </si>
  <si>
    <t>Table 6: Fatalities in tram operations</t>
  </si>
  <si>
    <t>Table 7: Seriously injured in tram operations</t>
  </si>
  <si>
    <t>Tabell 8: Olyckshändelser och självmordshändelser vid tunnelbanedrift</t>
  </si>
  <si>
    <t>Table 8: Accidents and suicides in metro operations</t>
  </si>
  <si>
    <t>Tabell 9: Avlidna vid tunnelbanedrift</t>
  </si>
  <si>
    <t>Table 9: Fatalities in metro operations</t>
  </si>
  <si>
    <t>Tabell 10: Allvarligt skadade vid tunnelbanedrift</t>
  </si>
  <si>
    <t>Table 10: Seriously injured in metro operations</t>
  </si>
  <si>
    <r>
      <t xml:space="preserve">Kategori och kön – </t>
    </r>
    <r>
      <rPr>
        <b/>
        <i/>
        <sz val="8"/>
        <rFont val="Arial"/>
        <family val="2"/>
      </rPr>
      <t>Category and sex</t>
    </r>
  </si>
  <si>
    <r>
      <t xml:space="preserve">   – därav kvinnor – </t>
    </r>
    <r>
      <rPr>
        <i/>
        <sz val="8"/>
        <rFont val="Arial"/>
        <family val="2"/>
      </rPr>
      <t>of which women</t>
    </r>
  </si>
  <si>
    <r>
      <t xml:space="preserve">   – därav män – </t>
    </r>
    <r>
      <rPr>
        <i/>
        <sz val="8"/>
        <rFont val="Arial"/>
        <family val="2"/>
      </rPr>
      <t>of which men</t>
    </r>
  </si>
  <si>
    <r>
      <t xml:space="preserve">Tunnelbaneanställda – </t>
    </r>
    <r>
      <rPr>
        <i/>
        <sz val="8"/>
        <rFont val="Arial"/>
        <family val="2"/>
      </rPr>
      <t>Metro employees</t>
    </r>
  </si>
  <si>
    <r>
      <t>Obehöriga på spårområdet</t>
    </r>
    <r>
      <rPr>
        <vertAlign val="superscript"/>
        <sz val="8"/>
        <rFont val="Arial"/>
        <family val="2"/>
      </rPr>
      <t xml:space="preserve"> </t>
    </r>
    <r>
      <rPr>
        <sz val="8"/>
        <rFont val="Arial"/>
        <family val="2"/>
      </rPr>
      <t>–</t>
    </r>
    <r>
      <rPr>
        <vertAlign val="superscript"/>
        <sz val="8"/>
        <rFont val="Arial"/>
        <family val="2"/>
      </rPr>
      <t xml:space="preserve"> </t>
    </r>
    <r>
      <rPr>
        <i/>
        <sz val="8"/>
        <rFont val="Arial"/>
        <family val="2"/>
      </rPr>
      <t>Unauthorised persons on metro premises</t>
    </r>
  </si>
  <si>
    <r>
      <t xml:space="preserve">Övriga – </t>
    </r>
    <r>
      <rPr>
        <i/>
        <sz val="8"/>
        <rFont val="Arial"/>
        <family val="2"/>
      </rPr>
      <t>Other persons</t>
    </r>
  </si>
  <si>
    <r>
      <t>Allvarligt skadade relaterat till resandet –</t>
    </r>
    <r>
      <rPr>
        <b/>
        <i/>
        <sz val="8"/>
        <rFont val="Arial"/>
        <family val="2"/>
      </rPr>
      <t xml:space="preserve"> Seriously injured in relation to travelling</t>
    </r>
  </si>
  <si>
    <r>
      <t xml:space="preserve">– per 1 miljard personkilometer – </t>
    </r>
    <r>
      <rPr>
        <i/>
        <sz val="8"/>
        <rFont val="Arial"/>
        <family val="2"/>
      </rPr>
      <t>per 1 000 million passenger- kilometres</t>
    </r>
  </si>
  <si>
    <r>
      <t>Obehöriga på spårområdet</t>
    </r>
    <r>
      <rPr>
        <vertAlign val="superscript"/>
        <sz val="8"/>
        <rFont val="Arial"/>
        <family val="2"/>
      </rPr>
      <t xml:space="preserve"> </t>
    </r>
    <r>
      <rPr>
        <sz val="8"/>
        <rFont val="Arial"/>
        <family val="2"/>
      </rPr>
      <t>–</t>
    </r>
    <r>
      <rPr>
        <vertAlign val="superscript"/>
        <sz val="8"/>
        <rFont val="Arial"/>
        <family val="2"/>
      </rPr>
      <t xml:space="preserve"> </t>
    </r>
    <r>
      <rPr>
        <i/>
        <sz val="8"/>
        <rFont val="Arial"/>
        <family val="2"/>
      </rPr>
      <t>Unauthorised persons on railway  premises</t>
    </r>
  </si>
  <si>
    <r>
      <t>– personbilar, lastbilar och bussar –</t>
    </r>
    <r>
      <rPr>
        <i/>
        <sz val="8"/>
        <rFont val="Arial"/>
        <family val="2"/>
      </rPr>
      <t xml:space="preserve"> cars, trucks and buses</t>
    </r>
  </si>
  <si>
    <r>
      <t xml:space="preserve">Urspårningar vid tågrörelse – </t>
    </r>
    <r>
      <rPr>
        <i/>
        <sz val="8"/>
        <rFont val="Arial"/>
        <family val="2"/>
      </rPr>
      <t>Derailments of trains in motion</t>
    </r>
  </si>
  <si>
    <r>
      <t xml:space="preserve">Sammanstötningar vid tågrörelse – </t>
    </r>
    <r>
      <rPr>
        <i/>
        <sz val="8"/>
        <rFont val="Arial"/>
        <family val="2"/>
      </rPr>
      <t>Collisions of trains in motion</t>
    </r>
  </si>
  <si>
    <r>
      <t xml:space="preserve">Kollisioner vid vägkorsning i plan – </t>
    </r>
    <r>
      <rPr>
        <i/>
        <sz val="8"/>
        <rFont val="Arial"/>
        <family val="2"/>
      </rPr>
      <t>Collisions at level crossings</t>
    </r>
  </si>
  <si>
    <r>
      <t xml:space="preserve">Andra olyckshändelser – </t>
    </r>
    <r>
      <rPr>
        <i/>
        <sz val="8"/>
        <rFont val="Arial"/>
        <family val="2"/>
      </rPr>
      <t>Other accidents</t>
    </r>
  </si>
  <si>
    <r>
      <t xml:space="preserve">Specifikation av kollisioner vid vägkorsningar i plan – </t>
    </r>
    <r>
      <rPr>
        <b/>
        <i/>
        <sz val="8"/>
        <rFont val="Arial"/>
        <family val="2"/>
      </rPr>
      <t>Specification of collisions at level crossings</t>
    </r>
  </si>
  <si>
    <r>
      <t xml:space="preserve">Kollisioner med: – </t>
    </r>
    <r>
      <rPr>
        <i/>
        <sz val="8"/>
        <rFont val="Arial"/>
        <family val="2"/>
      </rPr>
      <t>Collisions with:</t>
    </r>
  </si>
  <si>
    <r>
      <t xml:space="preserve">– övriga motorfordon – </t>
    </r>
    <r>
      <rPr>
        <i/>
        <sz val="8"/>
        <rFont val="Arial"/>
        <family val="2"/>
      </rPr>
      <t>other motor vehicles</t>
    </r>
  </si>
  <si>
    <r>
      <t xml:space="preserve">– fordon utan motor och fotgängare – </t>
    </r>
    <r>
      <rPr>
        <i/>
        <sz val="8"/>
        <rFont val="Arial"/>
        <family val="2"/>
      </rPr>
      <t>non-motor vehicles and persons crossing the line on foot</t>
    </r>
  </si>
  <si>
    <r>
      <t xml:space="preserve">Övriga– </t>
    </r>
    <r>
      <rPr>
        <i/>
        <sz val="8"/>
        <rFont val="Arial"/>
        <family val="2"/>
      </rPr>
      <t>Other persons</t>
    </r>
  </si>
  <si>
    <r>
      <t xml:space="preserve">Spårvägsanställda – </t>
    </r>
    <r>
      <rPr>
        <i/>
        <sz val="8"/>
        <rFont val="Arial"/>
        <family val="2"/>
      </rPr>
      <t>Tram employees</t>
    </r>
  </si>
  <si>
    <r>
      <t xml:space="preserve">Plankorsningstrafikanter – </t>
    </r>
    <r>
      <rPr>
        <i/>
        <sz val="8"/>
        <rFont val="Arial"/>
        <family val="2"/>
      </rPr>
      <t>Level crossing users</t>
    </r>
  </si>
  <si>
    <r>
      <t>Obehöriga på spårområdet</t>
    </r>
    <r>
      <rPr>
        <vertAlign val="superscript"/>
        <sz val="8"/>
        <rFont val="Arial"/>
        <family val="2"/>
      </rPr>
      <t xml:space="preserve"> </t>
    </r>
    <r>
      <rPr>
        <sz val="8"/>
        <rFont val="Arial"/>
        <family val="2"/>
      </rPr>
      <t>–</t>
    </r>
    <r>
      <rPr>
        <vertAlign val="superscript"/>
        <sz val="8"/>
        <rFont val="Arial"/>
        <family val="2"/>
      </rPr>
      <t xml:space="preserve"> </t>
    </r>
    <r>
      <rPr>
        <i/>
        <sz val="8"/>
        <rFont val="Arial"/>
        <family val="2"/>
      </rPr>
      <t>Unauthorised persons on tramway premises</t>
    </r>
  </si>
  <si>
    <r>
      <t xml:space="preserve">– per 1 miljard personkilometer – </t>
    </r>
    <r>
      <rPr>
        <i/>
        <sz val="8"/>
        <rFont val="Arial"/>
        <family val="2"/>
      </rPr>
      <t>per 1 000 million passenger-kilometres</t>
    </r>
  </si>
  <si>
    <r>
      <t xml:space="preserve">Vägtrafikolyckor – </t>
    </r>
    <r>
      <rPr>
        <i/>
        <sz val="8"/>
        <rFont val="Arial"/>
        <family val="2"/>
      </rPr>
      <t>Road accidents</t>
    </r>
  </si>
  <si>
    <r>
      <t>Obehöriga på spårområdet</t>
    </r>
    <r>
      <rPr>
        <vertAlign val="superscript"/>
        <sz val="8"/>
        <rFont val="Arial"/>
        <family val="2"/>
      </rPr>
      <t xml:space="preserve"> </t>
    </r>
    <r>
      <rPr>
        <sz val="8"/>
        <rFont val="Arial"/>
        <family val="2"/>
      </rPr>
      <t>–</t>
    </r>
    <r>
      <rPr>
        <vertAlign val="superscript"/>
        <sz val="8"/>
        <rFont val="Arial"/>
        <family val="2"/>
      </rPr>
      <t xml:space="preserve"> </t>
    </r>
    <r>
      <rPr>
        <i/>
        <sz val="8"/>
        <rFont val="Arial"/>
        <family val="2"/>
      </rPr>
      <t>Unauthorised persons on tramway  premises</t>
    </r>
  </si>
  <si>
    <r>
      <t xml:space="preserve">Järnvägsanställda – </t>
    </r>
    <r>
      <rPr>
        <i/>
        <sz val="8"/>
        <rFont val="Arial"/>
        <family val="2"/>
      </rPr>
      <t>Railway employees</t>
    </r>
  </si>
  <si>
    <t>Sara Berntsson</t>
  </si>
  <si>
    <t xml:space="preserve">tel: 010-414 42 07, e-post: sara.berntsson@trafa.se </t>
  </si>
  <si>
    <t>Innehåll/Contents</t>
  </si>
  <si>
    <r>
      <t xml:space="preserve">Avlidna relaterat till resandet – </t>
    </r>
    <r>
      <rPr>
        <b/>
        <i/>
        <sz val="8"/>
        <rFont val="Arial"/>
        <family val="2"/>
      </rPr>
      <t>Fatalities in relation to travelling</t>
    </r>
  </si>
  <si>
    <t>Tabell 3: Avlidna vid järnvägsdrift</t>
  </si>
  <si>
    <t>Table 3: Fatalities in railway operations</t>
  </si>
  <si>
    <t>Tabell 4: Allvarligt skadade vid järnvägsdrift</t>
  </si>
  <si>
    <t>Table 4: Seriously injured in railway operations</t>
  </si>
  <si>
    <t>Tabell 2: Olyckshändelser och tillbud vid järnvägsdrift med farligt gods</t>
  </si>
  <si>
    <t>Table 2: Railway accidents and incidents involving dangerous goods</t>
  </si>
  <si>
    <r>
      <t xml:space="preserve">Utan utsläpp av farligt gods – </t>
    </r>
    <r>
      <rPr>
        <i/>
        <sz val="8"/>
        <rFont val="Arial"/>
        <family val="2"/>
      </rPr>
      <t>not releasing dangerous goods</t>
    </r>
  </si>
  <si>
    <r>
      <t xml:space="preserve">Med utsläpp av farligt gods – </t>
    </r>
    <r>
      <rPr>
        <i/>
        <sz val="8"/>
        <rFont val="Arial"/>
        <family val="2"/>
      </rPr>
      <t>releasing dangerous goods</t>
    </r>
  </si>
  <si>
    <r>
      <t xml:space="preserve">Summa – </t>
    </r>
    <r>
      <rPr>
        <b/>
        <i/>
        <sz val="8"/>
        <rFont val="Arial"/>
        <family val="2"/>
      </rPr>
      <t>Total</t>
    </r>
  </si>
  <si>
    <r>
      <t xml:space="preserve"> Självmord – </t>
    </r>
    <r>
      <rPr>
        <b/>
        <i/>
        <sz val="8"/>
        <rFont val="Arial"/>
        <family val="2"/>
      </rPr>
      <t>Suicides</t>
    </r>
  </si>
  <si>
    <r>
      <t xml:space="preserve">Självmord – </t>
    </r>
    <r>
      <rPr>
        <b/>
        <i/>
        <sz val="8"/>
        <rFont val="Arial"/>
        <family val="2"/>
      </rPr>
      <t>Suicides</t>
    </r>
  </si>
  <si>
    <t>Tabell 7: Allvarligt skadade vid spårvägsdrift</t>
  </si>
  <si>
    <r>
      <t xml:space="preserve">Självmord och självmordsförsök – </t>
    </r>
    <r>
      <rPr>
        <b/>
        <i/>
        <sz val="8"/>
        <rFont val="Arial"/>
        <family val="2"/>
      </rPr>
      <t>Suicides and attempted suicides</t>
    </r>
  </si>
  <si>
    <r>
      <t>Avlidna relaterat till resandet –</t>
    </r>
    <r>
      <rPr>
        <b/>
        <i/>
        <sz val="8"/>
        <rFont val="Arial"/>
        <family val="2"/>
      </rPr>
      <t xml:space="preserve"> Fatalities in relation to travelling</t>
    </r>
  </si>
  <si>
    <r>
      <t xml:space="preserve">Självmordsförsök – </t>
    </r>
    <r>
      <rPr>
        <b/>
        <i/>
        <sz val="8"/>
        <rFont val="Arial"/>
        <family val="2"/>
      </rPr>
      <t>Attempted suicides</t>
    </r>
  </si>
  <si>
    <r>
      <t>Olyckshändelser efter kategori – Accidents by c</t>
    </r>
    <r>
      <rPr>
        <b/>
        <i/>
        <sz val="8"/>
        <rFont val="Arial"/>
        <family val="2"/>
      </rPr>
      <t>ategory</t>
    </r>
  </si>
  <si>
    <r>
      <t xml:space="preserve">Urspårningar och kollisioner vid växling – </t>
    </r>
    <r>
      <rPr>
        <i/>
        <sz val="8"/>
        <rFont val="Arial"/>
        <family val="2"/>
      </rPr>
      <t>Derailments and collisions when shunting</t>
    </r>
  </si>
  <si>
    <r>
      <t xml:space="preserve">   – därav kvinnor – </t>
    </r>
    <r>
      <rPr>
        <b/>
        <i/>
        <sz val="8"/>
        <rFont val="Arial"/>
        <family val="2"/>
      </rPr>
      <t>of which women</t>
    </r>
  </si>
  <si>
    <r>
      <t xml:space="preserve">   – därav män – </t>
    </r>
    <r>
      <rPr>
        <b/>
        <i/>
        <sz val="8"/>
        <rFont val="Arial"/>
        <family val="2"/>
      </rPr>
      <t>of which men</t>
    </r>
  </si>
  <si>
    <r>
      <t xml:space="preserve">– avlidna vid dessa händelser – </t>
    </r>
    <r>
      <rPr>
        <i/>
        <sz val="8"/>
        <rFont val="Arial"/>
        <family val="2"/>
      </rPr>
      <t>fatalities at these cases</t>
    </r>
  </si>
  <si>
    <r>
      <t xml:space="preserve">– allvarligt skadade vid dessa händelser – </t>
    </r>
    <r>
      <rPr>
        <i/>
        <sz val="8"/>
        <rFont val="Arial"/>
        <family val="2"/>
      </rPr>
      <t>seriously injured at these cases</t>
    </r>
  </si>
  <si>
    <r>
      <t xml:space="preserve">– per 10 miljoner resor – </t>
    </r>
    <r>
      <rPr>
        <i/>
        <sz val="8"/>
        <rFont val="Arial"/>
        <family val="2"/>
      </rPr>
      <t>per 10 million journeys</t>
    </r>
  </si>
  <si>
    <t xml:space="preserve">   – därav okänt kön – of which unknown sex</t>
  </si>
  <si>
    <r>
      <t xml:space="preserve">   – därav okänt kön – </t>
    </r>
    <r>
      <rPr>
        <i/>
        <sz val="8"/>
        <rFont val="Arial"/>
        <family val="2"/>
      </rPr>
      <t>of which unknown sex</t>
    </r>
  </si>
  <si>
    <t>kvinnor</t>
  </si>
  <si>
    <t>män</t>
  </si>
  <si>
    <r>
      <t xml:space="preserve">   – därav okänt kön – </t>
    </r>
    <r>
      <rPr>
        <b/>
        <i/>
        <sz val="8"/>
        <rFont val="Arial"/>
        <family val="2"/>
      </rPr>
      <t>of which unknown sex</t>
    </r>
  </si>
  <si>
    <t>kön okänt</t>
  </si>
  <si>
    <t>Olyckshändelser efter kategori</t>
  </si>
  <si>
    <t xml:space="preserve">Urspårningar vid tågrörelse </t>
  </si>
  <si>
    <t xml:space="preserve">Sammanstötningar vid tågrörelse </t>
  </si>
  <si>
    <t>Kollisioner vid vägkorsning i plan</t>
  </si>
  <si>
    <t>Andra olyckshändelser</t>
  </si>
  <si>
    <t>Vägtrafikolyckor</t>
  </si>
  <si>
    <t>Sammanstötningar vid tågrörelse</t>
  </si>
  <si>
    <t>Urspårningar vid tågrörelse</t>
  </si>
  <si>
    <t xml:space="preserve">Allvarligt skadade </t>
  </si>
  <si>
    <r>
      <t xml:space="preserve">Olyckshändelser efter kategori – </t>
    </r>
    <r>
      <rPr>
        <b/>
        <i/>
        <sz val="8"/>
        <rFont val="Arial"/>
        <family val="2"/>
      </rPr>
      <t>Accidents by category</t>
    </r>
  </si>
  <si>
    <t>Allvarlig personskada</t>
  </si>
  <si>
    <t>fram till år 2006</t>
  </si>
  <si>
    <t>från år 2007</t>
  </si>
  <si>
    <t>Personskada till följd av olyckan, vilken medförde mer än två veckors sjukskrivning.</t>
  </si>
  <si>
    <t>Personskada till följd av olyckan, vilken medförde mer än 24 timmars sjukhusvård.</t>
  </si>
  <si>
    <t>Allvarlig materiell skada</t>
  </si>
  <si>
    <t>Skada på egendom och miljö värderad till mer än 10 000 € eller 100 000 SEK.</t>
  </si>
  <si>
    <t>Allvarlig försening</t>
  </si>
  <si>
    <t>Försening räcker inte i sig för att händelsen ska bedömas som allvarlig.</t>
  </si>
  <si>
    <t>Totalt stopp i trafiken i sex timmar eller mer.</t>
  </si>
  <si>
    <t>I den här tabellen redovisas olyckor och tillbud vid lastning, fyllning, transport eller lossning av farligt gods. Farligt gods är ett samlingsbegrepp för ämnen och föremål som har sådana farliga egenskaper att de kan orsaka skador på människor, miljö eller egendom, om de inte hanteras rätt under en transport.</t>
  </si>
  <si>
    <t>Händelser med fordon i rörelse kan redovisas i både tabell 1 och tabell 2.</t>
  </si>
  <si>
    <t>Sedan 2007 omfattar statistiken olyckor och tillbud som är rapporteringspliktiga och rapporteras till Myndigheten för samhällsskydd och beredskap (MSB) enligt RID, Regulations concerning the International Carriage of Dangerous Goods by Rail, som är en bilaga till Convention concerning International Carriage by Rail (COTIF). Se vidare på http://www.otif.org/.</t>
  </si>
  <si>
    <t>En olycka är rapporteringspliktig då farligt gods släppts ut eller en personskada eller annan skada skett som står i direkt samband med det transporterade godset. Mindre utsläpp av vissa ämnen är undantagna från rapportering, om utsläppet inte orsakar väsentlig skada på material eller miljö, enligt närmare specifikation i författningen.</t>
  </si>
  <si>
    <t>Ett tillbud är rapporteringspliktigt då det funnits direkt fara för utflöde av rapporteringspliktig mängd farligt gods. I regel gäller detta när inneslutningen på grund av skador inte längre är lämplig för den efterföljande transporten eller av andra skäl inte är tillräckligt säker.</t>
  </si>
  <si>
    <t>Definitioner</t>
  </si>
  <si>
    <t>Se vidare i MSBFS 2015:2, särskilt sektion 1.8.5, https://www.msb.se/externdata/rs/66703878-b6b0-4498-a03b-ccfddb5c7bd7.pdf</t>
  </si>
  <si>
    <t>Urval</t>
  </si>
  <si>
    <t>Ramtäckning</t>
  </si>
  <si>
    <t>En viss under- eller övertäckning kan förekomma om en uppgiftslämnares bedömning om en skada är allvarlig eller inte blivit felaktig.</t>
  </si>
  <si>
    <t>Mätning</t>
  </si>
  <si>
    <t>Svarsbortfall</t>
  </si>
  <si>
    <t>Bearbetning</t>
  </si>
  <si>
    <t>Fakta om statistiken</t>
  </si>
  <si>
    <t>Syfte och historik</t>
  </si>
  <si>
    <t>Tillförlitlighet totalt</t>
  </si>
  <si>
    <t>Osäkerhetskällor</t>
  </si>
  <si>
    <t>Samanvändbarhet med annan statistik</t>
  </si>
  <si>
    <t>Syftet med undersökningen är att belysa utvecklingen av olycks- och självmordshändelser vid järnvägs-, spårvägs- och tunnelbanedrift.</t>
  </si>
  <si>
    <t>Uppläggning och genomförande</t>
  </si>
  <si>
    <t>Uppgifterna om de anmälda händelserna bearbetas av Transportstyrelsen. De personskador som uppstått i samband med att olyckor inträffat följs upp. Uppföljningen sker genom kontakt med polismyndigheten som svarar på Transportstyrelsens frågor om olyckan. Polisens information används för att avgöra om det var en olyckshändelse eller en självmordshändelse.</t>
  </si>
  <si>
    <t>Uppgifterna om händelser som rör farligt gods följs upp genom ett samarbete med Myndigheten för samhällsskydd och beredskap (MSB). När det gäller olyckor vid transport farligt gods är det MSB som har ansvar för regler som syftar till att förebygga, hindra och begränsa skador som orsakas av transporter med farligt gods på väg och järnväg. MSB gör den slutliga bedömningen om vilka olyckor eller tillbud till olyckor som uppfyller kraven för att ingå i statistiken eftersom de är ansvarig myndighet för reglerna inom området. Ibland tillkommer då händelser som inte anmälts till Transportstyrelsen.</t>
  </si>
  <si>
    <t xml:space="preserve">Trafikanalys och Transportstyrelsen bedömer att medveten underrapportering av olyckshändelser är försumbar. Omedveten underrapportering kan förekomma till följd av att uppgiftslämnare underskattar hur allvarlig en händelse är. Rapporteringen av tillbud till Myndigheten för samhällsskydd och beredskap kan präglas av viss underrapportering från verksamhetsutövarna, även om detta är svårt att peka på. </t>
  </si>
  <si>
    <t>Vid bearbetning och sammanställning kan det uppstå missförstånd eller felaktigheter. Statistiken tas ut genom filtreringar mot databasen där händelserna finns registrerade. Metoderna som används i denna totalundersökning är dock enkla med få arbetsmoment vilket håller nere risken för fel i hanteringen. Endast summeringar görs av händelser som uppfyller kriterierna för statistikens variabler. Resultaten av filtreringarna läggs över i tabellerna som ska publiceras. Uppgifterna kontrolleras i flera steg för att minska risken för bestående felaktigheter.</t>
  </si>
  <si>
    <t>Jämförbarhet över tiden</t>
  </si>
  <si>
    <t>Jämförbarhet mellan grupper</t>
  </si>
  <si>
    <t>Sverige följer samma EU-förordning som EU:s övriga medlemsländer. Detta innebär att denna undersöknings resultat går att jämföra med övriga medlemsländers. De uppgifter som Eurostat efterfrågar enligt förordningen presenteras för varje medlemsland i Eurostats publikationer.</t>
  </si>
  <si>
    <t>Bantrafikskador 2015</t>
  </si>
  <si>
    <t>Rail traffic accidents 2015</t>
  </si>
  <si>
    <r>
      <t xml:space="preserve">Publiceringsdatum: </t>
    </r>
    <r>
      <rPr>
        <sz val="8"/>
        <rFont val="Arial"/>
        <family val="2"/>
      </rPr>
      <t>2016-06-13</t>
    </r>
  </si>
  <si>
    <r>
      <t>2006</t>
    </r>
    <r>
      <rPr>
        <sz val="8"/>
        <rFont val="Arial"/>
        <family val="2"/>
      </rPr>
      <t xml:space="preserve">– </t>
    </r>
    <r>
      <rPr>
        <i/>
        <sz val="8"/>
        <rFont val="Arial"/>
        <family val="2"/>
      </rPr>
      <t>2010</t>
    </r>
  </si>
  <si>
    <r>
      <t>2011</t>
    </r>
    <r>
      <rPr>
        <sz val="8"/>
        <rFont val="Arial"/>
        <family val="2"/>
      </rPr>
      <t>–</t>
    </r>
    <r>
      <rPr>
        <i/>
        <sz val="8"/>
        <rFont val="Arial"/>
        <family val="2"/>
      </rPr>
      <t xml:space="preserve"> 2015</t>
    </r>
  </si>
  <si>
    <t>2011– 2015</t>
  </si>
  <si>
    <t>Rad 1–3: Med passagerare avses personer som reser med tåg och som inte ingår i tågets personal, även de som stiger på eller av ett tåg. Olyckor vid på- eller avstigning redovisas dock endast om fordonet varit i rörelse vid olyckan.</t>
  </si>
  <si>
    <t>Rad 22–24: Anger antalet avlidna passagerare per tio miljoner passagerare respektive per en miljard personkilometer (summan av alla resors längd).</t>
  </si>
  <si>
    <t>Rad 1–4: Med passagerare avses personer som reser med tåg och som inte ingår i tågets personal, även de som stiger på eller av ett tåg. Olyckor vid på- eller avstigning redovisas dock endast om fordonet varit i rörelse vid olyckan.</t>
  </si>
  <si>
    <t>Rad 1–3: Med passagerare avses personer som reser med spårvagn och som inte ingår i spårvagnens personal, även de som stiger på eller av en spårvagn. Olyckor vid på- eller avstigning redovisas dock endast om fordonet varit i rörelse vid olyckan.</t>
  </si>
  <si>
    <t>Rad 1–3: Med passagerare avses personer som reser med tunnelbana och som inte ingår i tågets personal, även de som stiger på eller av ett tunnelbanefordon. Olyckor vid på- eller avstigning redovisas dock endast om fordonet varit i rörelse vid olyckan.</t>
  </si>
  <si>
    <r>
      <t xml:space="preserve">Passagerare – </t>
    </r>
    <r>
      <rPr>
        <i/>
        <sz val="8"/>
        <rFont val="Arial"/>
        <family val="2"/>
      </rPr>
      <t>Passengers</t>
    </r>
  </si>
  <si>
    <r>
      <t xml:space="preserve">Passagerare  – </t>
    </r>
    <r>
      <rPr>
        <i/>
        <sz val="8"/>
        <rFont val="Arial"/>
        <family val="2"/>
      </rPr>
      <t>Passengers</t>
    </r>
  </si>
  <si>
    <t xml:space="preserve">Figur 2.1: Allvarliga olyckshändelser vid järnvägsdrift, indelade efter kategori, 2000–2015
</t>
  </si>
  <si>
    <t>Figur 2.2: Avlidna vid olyckshändelser vid järnvägsdrift, 2000–2015</t>
  </si>
  <si>
    <t xml:space="preserve">Figur 2.3: Avlidna vid olyckshändelser vid järnvägsdrift, fördelade på kön, 2009–2015
</t>
  </si>
  <si>
    <t xml:space="preserve">Figur 2.4: Allvarligt skadade vid olyckshändelser vid järnvägsdrift, fördelade på kön, 2009–2015
</t>
  </si>
  <si>
    <t xml:space="preserve">Figur 3.1: Allvarliga olyckshändelser vid spårvägsdrift, indelade efter kategori, 2001–2015
</t>
  </si>
  <si>
    <t>Figur 3.2: Avlidna vid olyckshändelser vid spårvägsdrift, 2000–2015</t>
  </si>
  <si>
    <t xml:space="preserve">Figur 3.3: Avlidna vid olyckshändelser vid spårvägsdrift, fördelade på kön, 2009–2015
</t>
  </si>
  <si>
    <t xml:space="preserve">Figur 3.4: Allvarligt skadade vid olyckshändelser vid spårvägsdrift, fördelade på kön, 2009–2015
</t>
  </si>
  <si>
    <t xml:space="preserve">Figur 4.1: Allvarliga olyckshändelser vid tunnelbanedrift, indelade efter kategori, 2001–2015
</t>
  </si>
  <si>
    <t>Figur 4.2: Avlidna vid olyckshändelser vid tunnelbanedrift, 2000–2015</t>
  </si>
  <si>
    <t xml:space="preserve">Figur 4.3: Avlidna vid olyckshändelser vid tunnelbanedrift, fördelade på kön, 2009–2015
</t>
  </si>
  <si>
    <t xml:space="preserve">Figur 4.4: Allvarligt skadade vid olyckshändelser vid tunnelbanedrift, fördelade på kön, 2009–2015
</t>
  </si>
  <si>
    <t>Figure 2.2: Fatalities at accidents in railway operations, 2000–2015</t>
  </si>
  <si>
    <t>Figure 2.3: Fatalities at accidents in railway operations, divided by sex, 2009–2015</t>
  </si>
  <si>
    <t>Figure 2.4: Seriously injured in railway operations, divided by sex, 2009–2015</t>
  </si>
  <si>
    <t>Figure 2.1: Serious accidents in railway operations, divided by category, 2000–2015</t>
  </si>
  <si>
    <t>Figure 3.2: Fatalities at accidents in tram operations, 2000–2015</t>
  </si>
  <si>
    <t>Figure 4.2: Fatalities at accidents in metro operations, 2000–2015</t>
  </si>
  <si>
    <t>Figure 3.3: Fatalities at accidents in tram operations, divided by sex, 2009–2015</t>
  </si>
  <si>
    <t>Figure 3.4: Seriously injured in tram operations, divided by sex, 2009–2015</t>
  </si>
  <si>
    <t>Figure 4.4: Seriously injured in metro operations, divided by sex, 2009–2015</t>
  </si>
  <si>
    <t>Figure 4.3: Fatalities at accidents in metro operations, divided by sex, 2009–2015</t>
  </si>
  <si>
    <t>Figure 4.1: Serious accidents in metro operations, divided by category, 2001–2015</t>
  </si>
  <si>
    <t>Figure 3.1: Serious accidents in tram operations, divided by category, 2001–2015</t>
  </si>
  <si>
    <t>Rad 2: Med sammanstötning avses dels kollision mellan ett tåg och ett järnvägsfordon (tågkollision), dels påkörning där ett tåg kör på ett föremål (förutom föremål som tappats av en vägtrafikant på en plankorsning) (tågpåkörning). Med tågrörelse avses rörelse med järnvägsfordon mellan två bevakade stationer.</t>
  </si>
  <si>
    <t>Rad 3: Med kollision vid vägkorsning i plan avses en olycka på en plankorsning, vid tågrörelse eller spärrfärd, med inblandning av minst ett vägtrafikfordon, inklusive cykel, eller minst en gående eller ett föremål som tappats av en vägtrafikant.</t>
  </si>
  <si>
    <t>Rad 1–3: Med farligt gods menas här ämnen och föremål vars transport enligt RID är antingen förbjuden eller tillåten endast under vissa angivna villkor.</t>
  </si>
  <si>
    <t>Rad 1: Med urspårning avses en olycka där minst ett hjul på en spårvagn lämnar rälsen. Med tågrörelse avses rörelse med spårvägsfordon mellan två hållplatser.</t>
  </si>
  <si>
    <t>Rad 2: Med sammanstötning avses dels kollision mellan en spårvagn och en annan spårvagn (tågkollision), dels påkörning där en spårvagn kör på ett föremål (förutom föremål som tappats av en vägtrafikant på en plankorsning) (tågpåkörning). Med tågrörelse avses rörelse med spårvägsfordon mellan två hållplatser.</t>
  </si>
  <si>
    <t>Rad 19–21: Utöver dem som förolyckats vid olyckshändelser och som anges i rad 1–18, anges här antalet personer som avlidit när det finns underlag som styrker att händelsen orsakats av självmord.</t>
  </si>
  <si>
    <t>Rad 2: Med sammanstötning avses dels kollision mellan ett tåg och tunnelbanefordon (tågkollision), dels påkörning där ett tåg kör på ett föremål (tågpåkörning). Med tågrörelse avses rörelse med tunnelbanefordon mellan tunnelbanestationer.</t>
  </si>
  <si>
    <r>
      <t xml:space="preserve">Personolyckor orsakade av rullande materiel i rörelse – </t>
    </r>
    <r>
      <rPr>
        <i/>
        <sz val="8"/>
        <rFont val="Arial"/>
        <family val="2"/>
      </rPr>
      <t>Accidents to persons involving rolling stock in motion</t>
    </r>
  </si>
  <si>
    <r>
      <t xml:space="preserve">Personer på plattform – </t>
    </r>
    <r>
      <rPr>
        <i/>
        <sz val="8"/>
        <rFont val="Arial"/>
        <family val="2"/>
      </rPr>
      <t>Persons at a plattform</t>
    </r>
  </si>
  <si>
    <t>Kontaktpersoner:</t>
  </si>
  <si>
    <t>The number of categories of seriously injured was increased in 2005, 2006 and 2014, giving lower values for Other persons.</t>
  </si>
  <si>
    <t>Urspårningar och kollisioner vid växling saknas före 2007. Antalet kategorier av olyckshändelser utökades 2014,</t>
  </si>
  <si>
    <r>
      <t xml:space="preserve">vilket medfört färre antal i </t>
    </r>
    <r>
      <rPr>
        <i/>
        <sz val="8"/>
        <rFont val="Arial"/>
        <family val="2"/>
      </rPr>
      <t>Andra olyckshändelser</t>
    </r>
    <r>
      <rPr>
        <sz val="8"/>
        <rFont val="Arial"/>
        <family val="2"/>
      </rPr>
      <t>.</t>
    </r>
  </si>
  <si>
    <t>giving lower values for Other accidents.</t>
  </si>
  <si>
    <t xml:space="preserve">Derailments and collisions when shunting are missing before 2007. The number of categories of accidents was increased in 2014, </t>
  </si>
  <si>
    <r>
      <t xml:space="preserve">Antalet kategorier av alllvarligt skadade har utökats 2005, 2006 och 2014. vilket medfört färre antal i </t>
    </r>
    <r>
      <rPr>
        <i/>
        <sz val="8"/>
        <rFont val="Arial"/>
        <family val="2"/>
      </rPr>
      <t>Övriga.</t>
    </r>
    <r>
      <rPr>
        <sz val="8"/>
        <rFont val="Arial"/>
        <family val="2"/>
      </rPr>
      <t xml:space="preserve"> </t>
    </r>
  </si>
  <si>
    <t>The number of categories of fatalities was increased in 2005, 2006 and 2014, giving lower values for Other persons.</t>
  </si>
  <si>
    <t>The number of categories of fatalities was increased in 2006 and 2014, giving lower values for Other persons.</t>
  </si>
  <si>
    <r>
      <t xml:space="preserve">Antalet kategorier av alllvarligt skadade har utökats 2006 och 2014. vilket medfört färre antal i </t>
    </r>
    <r>
      <rPr>
        <i/>
        <sz val="8"/>
        <rFont val="Arial"/>
        <family val="2"/>
      </rPr>
      <t>Övriga.</t>
    </r>
    <r>
      <rPr>
        <sz val="8"/>
        <rFont val="Arial"/>
        <family val="2"/>
      </rPr>
      <t xml:space="preserve"> </t>
    </r>
  </si>
  <si>
    <t>The number of categories of seriously injured was increased in 2006 and 2014, giving lower values for Other persons.</t>
  </si>
  <si>
    <r>
      <t xml:space="preserve">Antalet kategorier av avlidna har utökats 2006 och 2014. vilket medfört färre antal i </t>
    </r>
    <r>
      <rPr>
        <i/>
        <sz val="8"/>
        <rFont val="Arial"/>
        <family val="2"/>
      </rPr>
      <t>Övriga.</t>
    </r>
    <r>
      <rPr>
        <sz val="8"/>
        <rFont val="Arial"/>
        <family val="2"/>
      </rPr>
      <t xml:space="preserve"> </t>
    </r>
  </si>
  <si>
    <r>
      <t xml:space="preserve">Antalet kategorier av avlidna har utökats 2005, 2006 och 2014. vilket medfört färre antal i </t>
    </r>
    <r>
      <rPr>
        <i/>
        <sz val="8"/>
        <rFont val="Arial"/>
        <family val="2"/>
      </rPr>
      <t>Övriga.</t>
    </r>
    <r>
      <rPr>
        <sz val="8"/>
        <rFont val="Arial"/>
        <family val="2"/>
      </rPr>
      <t xml:space="preserve"> </t>
    </r>
  </si>
  <si>
    <t>Personolyckor orsakade av rullande materiel i rörelse (2014–)</t>
  </si>
  <si>
    <t>Urspårningar och kollisioner vid växling (2007–)</t>
  </si>
  <si>
    <t>Urspårningar och kollisioner vid växling  (2007–)</t>
  </si>
  <si>
    <t>k</t>
  </si>
  <si>
    <r>
      <t xml:space="preserve">I materialet följs tre typer av trafikverksamhet upp, vilka i vissa fall redovisas separat. Med </t>
    </r>
    <r>
      <rPr>
        <i/>
        <sz val="9.5"/>
        <rFont val="Arial"/>
        <family val="2"/>
      </rPr>
      <t>tågrörelse/tågfärd</t>
    </r>
    <r>
      <rPr>
        <sz val="9.5"/>
        <rFont val="Arial"/>
        <family val="2"/>
      </rPr>
      <t xml:space="preserve"> avses den trafikverksamhet som normalt uppfattas som tågtrafik, och som utförs för att framföra spårfordon från bland annat en driftplats till en annan. I statistiken kan även olyckor vid spärrfärd och växling ingå, om de lett till de konsekvenser som definitionen anger för en olycka med spårfordon i rörelse. Med </t>
    </r>
    <r>
      <rPr>
        <i/>
        <sz val="9.5"/>
        <rFont val="Arial"/>
        <family val="2"/>
      </rPr>
      <t>spärrfärd</t>
    </r>
    <r>
      <rPr>
        <sz val="9.5"/>
        <rFont val="Arial"/>
        <family val="2"/>
      </rPr>
      <t xml:space="preserve"> avses trafikverksamhet för rörelser med spårfordon på en avspärrad bevakningssträcka, främst för underhåll eller transport av spårfordon. Med </t>
    </r>
    <r>
      <rPr>
        <i/>
        <sz val="9.5"/>
        <rFont val="Arial"/>
        <family val="2"/>
      </rPr>
      <t>växling</t>
    </r>
    <r>
      <rPr>
        <sz val="9.5"/>
        <rFont val="Arial"/>
        <family val="2"/>
      </rPr>
      <t xml:space="preserve"> avses trafikverksamhet för att förflytta spårfordon, exempelvis på en bangård för att rangera om vagnar i inkommande tåg till nya avgående tåg.</t>
    </r>
  </si>
  <si>
    <r>
      <t xml:space="preserve">Vidare omfattar statistiken endast </t>
    </r>
    <r>
      <rPr>
        <i/>
        <sz val="9.5"/>
        <rFont val="Arial"/>
        <family val="2"/>
      </rPr>
      <t>allvarliga</t>
    </r>
    <r>
      <rPr>
        <sz val="9.5"/>
        <rFont val="Arial"/>
        <family val="2"/>
      </rPr>
      <t xml:space="preserve"> olyckor, baserat på graden av personskador, materiella skador eller trafikstörning.</t>
    </r>
  </si>
  <si>
    <t>Alla händelser med dödlig utgång räknas givetvis som allvarliga. Som dödad vid olyckan eller självmordet räknas personer som avlider antingen vid händelsen eller inom 30 dagar, som följd av händelsen.</t>
  </si>
  <si>
    <r>
      <t xml:space="preserve">Kriterierna för </t>
    </r>
    <r>
      <rPr>
        <i/>
        <sz val="9.5"/>
        <rFont val="Arial"/>
        <family val="2"/>
      </rPr>
      <t>allvarlig händelse</t>
    </r>
    <r>
      <rPr>
        <sz val="9.5"/>
        <rFont val="Arial"/>
        <family val="2"/>
      </rPr>
      <t xml:space="preserve"> vid händelser utan dödlig utgång ändrades från och med 2007. Förändringarna anpassade statistiken till EU:s järnvägssäkerhetsdirektiv. Samtidigt som gränserna för allvarlig personskada och allvarlig materiell skada ändrades, infördes ett helt nytt kriterium för allvarlig trafikstörning, vilket har betydelse om inget av de andra kriterierna är uppfyllda.</t>
    </r>
  </si>
  <si>
    <t>Med självmord avses avsiktlig självdestruktiv handling som leder till döden.</t>
  </si>
  <si>
    <t>Med självmordsförsök avses avsiktlig självdestruktiv handling som leder till allvarlig personskada.</t>
  </si>
  <si>
    <t>Med självmordshändelse avses självmord och/eller självmordsförsök.</t>
  </si>
  <si>
    <t>Med olyckshändelse eller olycka avses en oönskad eller ouppsåtlig händelse, eller en viss följd av händelser, som får skadliga följder. Som olycka räknas följaktligen inte händelser orsakade av sabotage, självmord eller försök till självmord. Tekniska fel som inte leder till något vidare olycksförlopp räknas inte heller som olyckor.</t>
  </si>
  <si>
    <t>Om inte annat anges, krävs att ett spårfordon varit i rörelse vid olyckshändelsen eller självmordshändelsen. Därmed utesluts exempelvis många olyckor som sker vid högspänningsledningar.</t>
  </si>
  <si>
    <t>Rad 1: Med urspårning avses en olycka där minst ett hjul på ett tåg lämnar rälsen. Med tågrörelse avses rörelse med järnvägsfordon mellan två bevakade stationer, vilket inkluderar körplansenlig spärrfärd.</t>
  </si>
  <si>
    <t>Rad 5: Med urspårningar och kollisioner vid växling avses händelser vid trafikverksamhet för att förflytta spårfordon, exempelvis på en bangård för att rangera om vagnar i inkommande tåg till nya avgående tåg. Saknas före 2007.</t>
  </si>
  <si>
    <t>Rad 6: Med andra olyckshändelser avses olyckor som inte ingår i kategorierna ovan, exempelvis kollisioner vid vägkorsning i plan vid växlingsrörelse och bränder på fordon i rörelse. Före 2014 ingår även personolyckor som därefter ingår i en egen kategori.</t>
  </si>
  <si>
    <t>Rad 8: Anger antalet händelser när det finns underlag som styrker att händelsen orsakats av självmord eller försök till självmord. Med självmord avses en avsiktlig självdestruktiv handling som leder till döden.</t>
  </si>
  <si>
    <t>Rad 9–18: Anger mer detaljerade uppgifter om kollisioner vid plankorsningar. Notera att detta är en särredovisning och att olyckorna redan tidigare redovisats på rad 3.</t>
  </si>
  <si>
    <t>Rad 22–24: Utöver dem som förolyckats vid olyckshändelser och som anges i raderna 1–21, anges här antalet personer som avlidit när det finns underlag som styrker att händelsen orsakats av självmord.</t>
  </si>
  <si>
    <t>Rad 16–18: Med övriga avses personer som inte räknas till någon av de andra kategorierna, exempelvis, tjänstgörande post-, polis- och tullpersonal, städpersonal eller motsvarande. Före 2005 ingår även ”plankorsningstrafikanter”, före 2006 ingår även ”obehöriga på spårområdet” och före 2014 ingår även ”personer på plattform”.</t>
  </si>
  <si>
    <t>Rad 13–15: Med obehöriga på spårområdet avses personer som inte järnvägsanställda och som förolyckats när de befunnit sig på spårområdet, med undantag för plankorsningar. Före 2006 ingår dessa i kategorin ”övriga”.</t>
  </si>
  <si>
    <t>Rad 10–12: Med personer på plattform menas personer som förolyckats i samband med fordon i rörelse, exempelvis genom att de blivit träffade av tåget när de befunnit sig på en plattform eller förflyttat sig mellan plattformar på en iordningsställd övergång. De som ingår i denna grupp har inte definierats som passagerare, järnvägsanställda, plankorsningstrafikanter eller obehöriga på spårområdet. Före 2014 ingår dessa i kategorin ”övriga”.</t>
  </si>
  <si>
    <t>Rad 1–24: Anger antalet avlidna personer vid händelser definierade enligt tabell 1.</t>
  </si>
  <si>
    <t>Rad 1–26: Anger antalet allvarligt skadade personer vid händelser definierade enligt tabell 1.</t>
  </si>
  <si>
    <t>Rad 5–7: Avser järnvägsanställda som tjänstgjorde då olyckan inträffade. Detta omfattar ombordpersonal samt personal som hanterar rullande materiel och infrastrukturanläggningar. Personal hos entreprenadföretag och egenföretagare ingår.</t>
  </si>
  <si>
    <t>Rad 8–10: Med plankorsningstrafikanter avses vägtrafikanter, enligt vägtrafiklagstiftningens definitioner, vilka skadats allvarligt när de försökt ta sig över järnvägen vid en iordningställd plankorsning, antingen till fots eller på eller i ett fordon. Plattformsövergång som enbart förbinder plattformar räknas inte som plankorsning. Före 2005 ingår dessa i kategorin ”övriga”.</t>
  </si>
  <si>
    <t>Rad 11–13: Med personer på plattform menas personer som skadats allvarligt i samband med fordon i rörelse, exempelvis genom att de blivit träffade av tåget när de befunnit sig på en plattform eller förflyttat sig mellan plattformar på en iordningsställd övergång. De som ingår i denna grupp har inte definierats som passagerare, järnvägsanställda, plankorsningstrafikanter eller obehöriga på spårområdet. Före 2014 ingår dessa i kategorin ”övriga”.</t>
  </si>
  <si>
    <t>Rad 14–16: Med obehöriga på spårområdet avses personer som inte järnvägsanställda och som skadats allvarligt när de befunnit sig på spårområdet, med undantag för plankorsningar. Före 2006 ingår dessa i kategorin ”övriga”.</t>
  </si>
  <si>
    <t>Rad 24–26: Utöver dem som skadats vid olyckshändelser och som anges i raderna 1–23, anges här antalet personer som skadats allvarligt när det finns underlag som styrker att händelsen orsakats av självmordsförsök.</t>
  </si>
  <si>
    <t>Rad 5: Med vägtrafikolycka avses en sammanstötning vid spårvägstrafik i gatumiljö mellan spårfordon och vägtrafikfordon, inklusive cykel.</t>
  </si>
  <si>
    <t>Rad 6: Med urspårningar och kollisioner vid växling avses händelser vid trafikverksamhet för att förflytta spårfordon, exempelvis på en bangård för att rangera om vagnar i inkommande tåg till nya avgående tåg. Saknas före 2007.</t>
  </si>
  <si>
    <t>Rad 7: Med andra olyckshändelser avses olyckor som inte ingår i kategorierna ovan, exempelvis brand i rullande materiel.</t>
  </si>
  <si>
    <t>Rad 1–24: Anger antalet avlidna personer vid händelser definierade enligt tabell 5.</t>
  </si>
  <si>
    <t>Rad 4–6: Avser spårvägsanställda som tjänstgjorde då olyckan inträffade. Detta omfattar personer som hanterar rullande materiel och infrastrukturanläggningar. Personal hos entreprenadföretag och egenföretagare ingår.</t>
  </si>
  <si>
    <t>Rad 7–9: Med plankorsningstrafikanter avses vägtrafikanter, enligt vägtrafiklagstiftningens definitioner, vilka förolyckats när de försökt ta sig över spårvägen vid en iordningställd plankorsning, antingen till fots eller på eller i ett fordon. Plattformsövergång som enbart förbinder plattformar räknas inte som plankorsning. Före 2006 ingår dessa i kategorin ”övriga”.</t>
  </si>
  <si>
    <t>Rad 10–12: Med personer på plattform menas personer som förolyckats i samband med fordon i rörelse, exempelvis genom att de blivit träffade av spårvagnen när de befunnit sig på plattform eller hållplats eller förflyttat sig mellan plattformar på en iordningsställd övergång. De som ingår i denna grupp har inte definierats som passagerare, spårvägsanställda, plankorsningstrafikanter eller obehöriga på spårområdet. Före 2014 ingår dessa i kategorin ”övriga”.</t>
  </si>
  <si>
    <t>Rad 13–15: Med obehöriga på spårområdet avses personer som inte är spårvägsanställda och som förolyckats när de befunnit sig på spårområdet, med undantag för plankorsningar. Före 2006 ingår dessa i kategorin ”övriga”.</t>
  </si>
  <si>
    <t>Rad 22–24: Utöver dem som förolyckats vid olyckshändelser och som anges i rad 1–21, anges här antalet personer som avlidit när det finns underlag som styrker att händelsen orsakats av självmord.</t>
  </si>
  <si>
    <t>Rad 1–26: Anger antalet allvarligt skadade personer vid händelser definierade enligt tabell 5.</t>
  </si>
  <si>
    <t>Rad 7–9: Med plankorsningstrafikanter avses vägtrafikanter, enligt vägtrafiklagstiftningens definitioner, vilka skadats allvarligt när de försökt ta sig över spårvägen vid en iordningställd plankorsning, antingen till fots eller på eller i ett fordon. Plattformsövergång som enbart förbinder plattformar räknas inte som plankorsning. Före 2006 ingår dessa i kategorin ”övriga”.</t>
  </si>
  <si>
    <t>Rad 10–12: Med personer på plattform menas personer som skadats allvarligt i samband med fordon i rörelse, exempelvis genom att de blivit träffade av spårvagnen när de befunnit sig på plattform eller hållplats eller förflyttat sig mellan plattformar på en iordningsställd övergång. De som ingår i denna grupp har inte definierats som passagerare, spårvägsanställda, plankorsningstrafikanter eller obehöriga på spårområdet. Före 2014 ingår dessa i kategorin ”övriga”.</t>
  </si>
  <si>
    <t>Rad 13–15: Med obehöriga på spårområdet avses personer som inte är spårvägsanställda och som skadats allvarligt när de befunnit sig på spårområdet, med undantag för plankorsningar.  Före 2006 ingår dessa i kategorin ”övriga”.</t>
  </si>
  <si>
    <t>Rad 4: Med urspårningar och kollisioner vid växling avses händelser vid trafikverksamhet för att förflytta spårfordon, exempelvis på en bangård för att rangera om vagnar i inkommande tåg till nya avgående tåg. Saknas före 2007.</t>
  </si>
  <si>
    <t>Rad 5: Med andra olyckshändelser avses olyckor som inte ingår i kategorierna ovan, exempelvis brand i rullande materiel.</t>
  </si>
  <si>
    <t>Rad 1–21: Anger antalet avlidna personer vid händelser definierade enligt tabell 8.</t>
  </si>
  <si>
    <t>Rad 4–6: Avser tunnelbaneanställda som tjänstgjorde då olyckan inträffade. Detta omfattar personer som hanterar rullande materiel och infrastrukturanläggningar. Personal hos entreprenadföretag och egenföretagare ingår.</t>
  </si>
  <si>
    <t>Rad 7–9: Med personer på plattform menas personer som avlidit i samband med fordon i rörelse, exempelvis genom att de blivit träffade av tunnelbanetåget. De som ingår i denna grupp har inte definierats som passagerare, tunnelbaneanställda eller obehöriga på spårområdet. Före 2014 ingår dessa i kategorin ”övriga”.</t>
  </si>
  <si>
    <t>Rad 10–12: Avser avlidna som förolyckats när de obehörigen befann sig på spårområdet. Före 2006 ingår dessa i kategorin ”övriga”.</t>
  </si>
  <si>
    <t>Rad 13–15: Med övriga avses personer som inte räknas till någon av de andra kategorierna. Före 2006 ingår även ”obehöriga på spårområdet”. Före 2014 ingår även ”personer på plattform”.</t>
  </si>
  <si>
    <t>Rad 1–21: Anger antalet allvarligt skadade personer vid händelser definierade enligt tabell 8.</t>
  </si>
  <si>
    <t>Rad 7–9: Med personer på plattform menas personer som skadats allvarligt i samband med fordon i rörelse, exempelvis genom att de blivit träffade av tunnelbanetåget. De som ingår i denna grupp har inte definierats som passagerare, tunnelbaneanställda eller obehöriga på spårområdet. Före 2014 ingår dessa i kategorin ”övriga”.</t>
  </si>
  <si>
    <t>Rad 10–12: Avser personer som skadats när de obehörigen befann sig på spårområdet. Före 2006 ingår dessa i kategorin ”övriga”.</t>
  </si>
  <si>
    <t>Rad 19–21: Utöver dem som skadats vid olyckshändelser och som anges i rad 1–18, anges här antalet personer som skadats allvarligt när det finns underlag som styrker att händelsen orsakats av självmordsförsök.</t>
  </si>
  <si>
    <t>Rad 22–24: Anger antalet allvarligt skadade passagerare per tio miljoner passagerare respektive per en miljard personkilometer (summan av alla resors längd).</t>
  </si>
  <si>
    <r>
      <t>RID gäller i Sverige (och i cirka 40 andra länder) och är beslutad som föreskrifter av MSB. Se författningen</t>
    </r>
    <r>
      <rPr>
        <i/>
        <sz val="9.5"/>
        <rFont val="Arial"/>
        <family val="2"/>
      </rPr>
      <t xml:space="preserve"> MSBFS 2015:2 Myndigheten för samhällsskydd och beredskaps föreskrifter om transport av farligt gods på järnväg.</t>
    </r>
    <r>
      <rPr>
        <sz val="9.5"/>
        <rFont val="Arial"/>
        <family val="2"/>
      </rPr>
      <t xml:space="preserve"> Se mer på: https://www.msb.se/sv/Forebyggande/Transportavfarligtgods/Olycksrapportering/</t>
    </r>
  </si>
  <si>
    <t>Rad 25–27: Anger antalet avlidna passagerare per tio miljoner passagerare respektive per en miljard personkilometer (summan av alla resors längd).</t>
  </si>
  <si>
    <t>Rad 27–29: Anger antalet allvarligt skadade passagerare per tio miljoner passagerare respektive per en miljard personkilometer (summan av alla resors längd).</t>
  </si>
  <si>
    <t>Rad 9: Anger antalet händelser när det finns underlag som styrker att händelsen orsakats av självmord eller försök till självmord. Med självmord avses en avsiktlig självdestruktiv handling som leder till döden.</t>
  </si>
  <si>
    <t>Rad 7: Anger antalet händelser när det finns underlag som styrker att händelsen orsakats av självmord eller försök till självmord. Med självmord avses en avsiktlig självdestruktiv handling som leder till döden.</t>
  </si>
  <si>
    <t>Rad 17–19: Med övriga avses personer som inte räknas till någon av de andra kategorierna, exempelvis tjänstgörande post-, polis- och tullpersonal, städpersonal eller motsvarande. Före 2005 ingår även ”plankorsningstrafikanter”, före 2006 ingår även ”obehöriga på spårområdet” och före 2014 ingår även ”personer på plattform”.</t>
  </si>
  <si>
    <t>Rad 4: Med personolycka avses olycka där en person avlider eller skadas allvarligt i en olyckshändelse som inte utgörs av urspårning, sammanstötning, kollision vid vägkorsning i plan eller urspårning och kollision vid växling. Exempelvis när personer blir träffade av ett järnvägsfordon eller av föremål som lossnar från ett järnvägsfordon, eller när personer ombord faller eller blir träffade av löst föremål. Före 2014 ingår dessa i kategorin ”andra olyckshändelser”.</t>
  </si>
  <si>
    <t>Skada på järnvägsfordon, spårfordon, järnvägs-infrastruktur, spåranläggning, miljön eller egendom som inte transporteras med fordonet, värderad till mer än 150 000 € eller 1 400 000 SEK.</t>
  </si>
  <si>
    <t>Rad 1–8: Anger antalet olyckshändelser och självmordshändelser i vilka minst ett järnvägsfordon som rör sig är inblandat. Varje händelse anges en gång. Om till exempel en sammanstötning lett till en urspårning anges enbart sammanstötningen. Den första händelsen i ett förlopp av flera är således den som noteras i tabellen.</t>
  </si>
  <si>
    <t>Rad 7–9: Med plankorsningstrafikanter avses vägtrafikanter, enligt vägtrafiklagstiftningens definitioner, vilka förolyckats när de försökt ta sig över järnvägen vid en iordningställd plankorsning, antingen till fots eller på eller i ett fordon. Plattformsövergång som enbart förbinder plattformar räknas inte som plankorsning. Före 2005 ingår dessa i kategorin ”övriga”.</t>
  </si>
  <si>
    <t>Rad 1–9: Anger antalet olyckshändelser och självmordshändelser i vilka minst ett spårvägsfordon som rör sig är inblandat. Varje olycka anges en gång. Om till exempel en sammanstötning lett till en urspårning anges enbart sammanstötningen. Den första händelsen i ett förlopp av flera är således den som noteras i tabellen.</t>
  </si>
  <si>
    <t>Rad 16–18: Med övriga avses personer som inte räknas till någon av de andra kategorierna, exempelvis vägtrafikanter som befinner sig i gatumiljö eller i fordon när de förolyckas. Före 2006 ingår även ”plankorsningstrafikanter” och ”obehöriga på spårområdet”. Före 2014 ingår även ”personer på plattform”.</t>
  </si>
  <si>
    <t>Rad 1–7: Anger antalet olyckshändelser och självmordshändelser i vilka minst ett tunnelbanefordon som rör sig är inblandat. Varje olycka anges en gång. Om till exempel en sammanstötning lett till en urspårning anges enbart sammanstötningen. Den första händelsen i ett förlopp av flera är således den som noteras i tabellen.</t>
  </si>
  <si>
    <t>Rad 1: Med urspårning avses en olycka där minst ett hjul på ett tåg lämnar rälsen. Med tågrörelse avses rörelse med tunnelbanefordon mellan tunnelbanestationer.</t>
  </si>
  <si>
    <t>Rad 3: Med personolycka avses olycka där en person avlider eller skadas allvarligt i en olyckshändelse som inte utgörs av urspårning, sammanstötning, eller urspårning och kollision vid växling. Exempelvis när personer blir träffade av ett tunnelbanefordon eller av föremål som lossnar från ett tunnelbanefordon, eller när personer ombord faller eller blir träffade av löst föremål. Före 2014 ingår dessa i kategorin ”andra olyckshändelser”.</t>
  </si>
  <si>
    <t>Rad 4–6: Avser avlidna järnvägsanställda som tjänstgjorde då olyckan inträffade. Detta omfattar ombordpersonal samt personal som hanterar rullande materiel och infrastrukturanläggningar. Personal hos entreprenadföretag och egenföretagare ingår.</t>
  </si>
  <si>
    <t xml:space="preserve">Transportstyrelsen är den myndighet som utövar tillsyn över järnvägs-, spårvägs- och tunnelbanesystemet. Transportstyrelsen upprätthåller en telefonberedskap som dygnet runt årets alla dagar tar emot anmälningar från tillståndshavare i samband med att de involveras i olyckor, tillbud eller andra väsentliga fel och brister som är säkerhetsrelaterade. </t>
  </si>
  <si>
    <t xml:space="preserve">Utöver den omedelbara rapporteringen ska järnvägsföretag och trafikutövare årligen rapportera de olyckor de involverats i och som uppfyller kriterierna för att ingå i statistiken. </t>
  </si>
  <si>
    <t>Bantrafikskador är en totalundersökning och har ingen urvalsosäkerhet. Eftersom de som önskar bedriva järnvägsverksamhet i Sverige måste ansöka om tillstånd till detta hos Transportstyrelsen har de god kontroll över hur populationen varierar.</t>
  </si>
  <si>
    <t>En osäkerhetskälla är bedömningar av vad som är en allvarlig olyckshändelse eller allvarligt skadad person. Bedömningarna kan variera mellan uppgiftslämnare, trots att det finns entydiga definitioner. Detta kan bland annat bero på att information om hur lång tid man vårdats på sjukhus inte alltid finns tillgänglig. Definitionen på allvarligt skadad finns beskriven i rapporten.</t>
  </si>
  <si>
    <t>En annan osäkerhetskälla är svårigheten att i efterhand skilja mellan självmordshändelser och olyckshändelser. Statistiken baseras huvudsakligen på den bedömning som Polisen gör från fall till fall. Förutsättningarna för Polisen att göra en korrekt bedömning av varje händelse är inte alltid goda. För att minska osäkerheten i statistiken använder Transportstyrelsen även information ur databaser som i första hand innehåller vägtrafikskador.</t>
  </si>
  <si>
    <t>Statistiken är i huvudsak jämförbar sedan år 2000. Dock har indelningar utökats successivt, vilket gör att jämförbarheten över tid försvåras.</t>
  </si>
  <si>
    <r>
      <t xml:space="preserve">Definitionerna på allvarlig personskada och allvarlig materiell skada förändrades från och med 2007. Detta beskrivs närmare i början av avsnittet </t>
    </r>
    <r>
      <rPr>
        <i/>
        <sz val="9.5"/>
        <rFont val="Arial"/>
        <family val="2"/>
      </rPr>
      <t>Definitioner</t>
    </r>
    <r>
      <rPr>
        <sz val="9.5"/>
        <rFont val="Arial"/>
        <family val="2"/>
      </rPr>
      <t xml:space="preserve"> i rapporten. </t>
    </r>
  </si>
  <si>
    <t>Fallolyckor i spårvagnar saknas i statistiken för år 2000.</t>
  </si>
  <si>
    <r>
      <t xml:space="preserve">Olyckshändelser av kategorin </t>
    </r>
    <r>
      <rPr>
        <i/>
        <sz val="9.5"/>
        <rFont val="Arial"/>
        <family val="2"/>
      </rPr>
      <t>Urspårningar och kollisioner vid växling</t>
    </r>
    <r>
      <rPr>
        <sz val="9.5"/>
        <rFont val="Arial"/>
        <family val="2"/>
      </rPr>
      <t xml:space="preserve"> saknas i statistiken före 2007. En jämförbar serie av antal olyckor behöver alltså justeras för det med början 2007.</t>
    </r>
  </si>
  <si>
    <r>
      <t xml:space="preserve">Antalet kategorier av olyckshändelser utökades med början 2014, genom att </t>
    </r>
    <r>
      <rPr>
        <i/>
        <sz val="9.5"/>
        <rFont val="Arial"/>
        <family val="2"/>
      </rPr>
      <t>Personolyckor orsakade av rullande materiel i rörelse</t>
    </r>
    <r>
      <rPr>
        <sz val="9.5"/>
        <rFont val="Arial"/>
        <family val="2"/>
      </rPr>
      <t xml:space="preserve"> tillkom. Detta reducerade antalet i kategorin </t>
    </r>
    <r>
      <rPr>
        <i/>
        <sz val="9.5"/>
        <rFont val="Arial"/>
        <family val="2"/>
      </rPr>
      <t>Andra olyckshändelser</t>
    </r>
    <r>
      <rPr>
        <sz val="9.5"/>
        <rFont val="Arial"/>
        <family val="2"/>
      </rPr>
      <t xml:space="preserve"> jämfört med tidigare år.</t>
    </r>
  </si>
  <si>
    <t>Indelningen av personer efter kön finns i statistiken från 2009.</t>
  </si>
  <si>
    <r>
      <t xml:space="preserve">Ordet </t>
    </r>
    <r>
      <rPr>
        <i/>
        <sz val="9.5"/>
        <rFont val="Arial"/>
        <family val="2"/>
      </rPr>
      <t>resande</t>
    </r>
    <r>
      <rPr>
        <sz val="9.5"/>
        <rFont val="Arial"/>
        <family val="2"/>
      </rPr>
      <t xml:space="preserve"> ersattes i rapporten avseende 2015 av ordet </t>
    </r>
    <r>
      <rPr>
        <i/>
        <sz val="9.5"/>
        <rFont val="Arial"/>
        <family val="2"/>
      </rPr>
      <t>passagerare</t>
    </r>
    <r>
      <rPr>
        <sz val="9.5"/>
        <rFont val="Arial"/>
        <family val="2"/>
      </rPr>
      <t xml:space="preserve"> i tabeller och definitioner, men det har ingen betydelse för tolkningen av statistikvärdena.</t>
    </r>
  </si>
  <si>
    <r>
      <t xml:space="preserve">Under titeln </t>
    </r>
    <r>
      <rPr>
        <i/>
        <sz val="9.5"/>
        <rFont val="Arial"/>
        <family val="2"/>
      </rPr>
      <t>Vägtrafikskador</t>
    </r>
    <r>
      <rPr>
        <sz val="9.5"/>
        <rFont val="Arial"/>
        <family val="2"/>
      </rPr>
      <t xml:space="preserve"> publicerar Trafikanalys årligen statistik över olyckshändelser i vägtrafiken. Vissa olyckshändelser, främst plankorsningsolyckor vid järnvägsdrift och vägtrafikolyckor vid spårvägsdrift kan finnas med i båda produkterna vilket skulle kunna medföra dubbelräkning om man summerar allt. </t>
    </r>
  </si>
  <si>
    <t xml:space="preserve">Rapportserien Bantrafikskador har funnits sedan 2007 och från och med 2008 är den officiell statistik. Det huvudsakliga innehållet i rapporten Bantrafikskador publicerades före 2007 som ett avsnitt i rapportserien Bantrafik. </t>
  </si>
  <si>
    <t>På Transportstyrelsens webbplats (www.transportstyrelsen.se/sv/jarnvag/Olyckor-och-tillbud/Vagledningar/) finns information om omedelbar och årlig rapportering.</t>
  </si>
  <si>
    <t xml:space="preserve">Den redovisade statistiken är en totalundersökning med god tillförlitlighet, vissa rapporteringsfel kan dock förekomma. Den osäkerhet som finns i materialet beskrivs under Osäkerhetskällor nedan. </t>
  </si>
  <si>
    <t xml:space="preserve">Från och med 2009 års utgåva ansvarar Trafikanalys för den officiella järnvägsstatistiken. Dessförinnan ansvarade SIKA (för 1993 års utgåva fram till 2008 års utgåva). Innan dess ansvarade Statens Järnvägar (SJ) för den officiella järnvägsstatistiken, fram till 1992 års utgåva av publikationen Sveriges Järnvägar. </t>
  </si>
  <si>
    <t>Transportstyrelsen samlar in data från tillståndsinnehavare som är järnvägsföretag och infrastrukturförvaltare inom järnvägsområdet samt från trafikutövare och spårinnehavare som bedriver verksamhet vid spårväg eller tunnelbana. Undersökningarna är totalundersökningar.</t>
  </si>
  <si>
    <r>
      <t xml:space="preserve">Antalet kategorier av avlidna och allvarligt skadade har utökats stegvis. Fram till 2004 finns bara kategorierna </t>
    </r>
    <r>
      <rPr>
        <i/>
        <sz val="9.5"/>
        <rFont val="Arial"/>
        <family val="2"/>
      </rPr>
      <t>Passagerare</t>
    </r>
    <r>
      <rPr>
        <sz val="9.5"/>
        <rFont val="Arial"/>
        <family val="2"/>
      </rPr>
      <t xml:space="preserve">, </t>
    </r>
    <r>
      <rPr>
        <i/>
        <sz val="9.5"/>
        <rFont val="Arial"/>
        <family val="2"/>
      </rPr>
      <t>Järnvägsanställda</t>
    </r>
    <r>
      <rPr>
        <sz val="9.5"/>
        <rFont val="Arial"/>
        <family val="2"/>
      </rPr>
      <t xml:space="preserve"> och </t>
    </r>
    <r>
      <rPr>
        <i/>
        <sz val="9.5"/>
        <rFont val="Arial"/>
        <family val="2"/>
      </rPr>
      <t>Övriga</t>
    </r>
    <r>
      <rPr>
        <sz val="9.5"/>
        <rFont val="Arial"/>
        <family val="2"/>
      </rPr>
      <t xml:space="preserve">, med störst antal personer i </t>
    </r>
    <r>
      <rPr>
        <i/>
        <sz val="9.5"/>
        <rFont val="Arial"/>
        <family val="2"/>
      </rPr>
      <t>Övriga</t>
    </r>
    <r>
      <rPr>
        <sz val="9.5"/>
        <rFont val="Arial"/>
        <family val="2"/>
      </rPr>
      <t xml:space="preserve">. Kategorin </t>
    </r>
    <r>
      <rPr>
        <i/>
        <sz val="9.5"/>
        <rFont val="Arial"/>
        <family val="2"/>
      </rPr>
      <t>Plankorsningstrafikanter</t>
    </r>
    <r>
      <rPr>
        <sz val="9.5"/>
        <rFont val="Arial"/>
        <family val="2"/>
      </rPr>
      <t xml:space="preserve"> har data från 2005 för järnväg och 2006 för spårväg. (Plankorsningar förekommer inte i tunnelbanan). Kategorin </t>
    </r>
    <r>
      <rPr>
        <i/>
        <sz val="9.5"/>
        <rFont val="Arial"/>
        <family val="2"/>
      </rPr>
      <t>Obehöriga på spårområdet</t>
    </r>
    <r>
      <rPr>
        <sz val="9.5"/>
        <rFont val="Arial"/>
        <family val="2"/>
      </rPr>
      <t xml:space="preserve"> finns från 2006. Kategorin </t>
    </r>
    <r>
      <rPr>
        <i/>
        <sz val="9.5"/>
        <rFont val="Arial"/>
        <family val="2"/>
      </rPr>
      <t>Personer på plattform</t>
    </r>
    <r>
      <rPr>
        <sz val="9.5"/>
        <rFont val="Arial"/>
        <family val="2"/>
      </rPr>
      <t xml:space="preserve"> finns från 2014. Dessa förändringar har varje gång reducerat antalet i kategorin </t>
    </r>
    <r>
      <rPr>
        <i/>
        <sz val="9.5"/>
        <rFont val="Arial"/>
        <family val="2"/>
      </rPr>
      <t xml:space="preserve">Övriga </t>
    </r>
    <r>
      <rPr>
        <sz val="9.5"/>
        <rFont val="Arial"/>
        <family val="2"/>
      </rPr>
      <t>jämfört med tidigare år.</t>
    </r>
  </si>
  <si>
    <t>Jämförbarheten i statistikrapporteringen mellan länder är god i och med att EU utfärdat förordningarna EG 91/2003 och EG 1192/2003 som utöver att anvisa vilka variabler som ska rapporteras också fastställer EU-gemensamma definitioner över dessa variabler. Statistiken är anpassad till dessa förordningar, bland annat är samtliga definitioner och principer för sammanställning av uppgifter harmoniserade med gemenskapens krav.</t>
  </si>
  <si>
    <t>Statistik 2016:20</t>
  </si>
  <si>
    <t>Rem: Derailments and collisions when shunting are missing before 2007. The number of categories of accidents was</t>
  </si>
  <si>
    <t>increased in 2014, giving lower values for Other accidents.</t>
  </si>
  <si>
    <t>Anm: Urspårningar och kollisioner vid växling saknas före 2007. Antalet kategorier av olyckshändelser utökades</t>
  </si>
  <si>
    <r>
      <t xml:space="preserve">2014, vilket medfört färre antal i </t>
    </r>
    <r>
      <rPr>
        <b/>
        <i/>
        <sz val="8"/>
        <rFont val="Arial"/>
        <family val="2"/>
      </rPr>
      <t>Andra olyckshändelser</t>
    </r>
    <r>
      <rPr>
        <b/>
        <sz val="8"/>
        <rFont val="Arial"/>
        <family val="2"/>
      </rPr>
      <t>.</t>
    </r>
  </si>
  <si>
    <t xml:space="preserve"> increased in 2004, giving lower values for Other accidents.</t>
  </si>
  <si>
    <t>Anm: För 2011, 2013 och 2015 är antal avlidna noll.</t>
  </si>
  <si>
    <t>Rem: For 2011,  2013 och 2015 the number of fatalities is zero.</t>
  </si>
  <si>
    <t>Rad 16–19: Med övriga avses personer som inte räknas till någon av de andra kategorierna, exempelvis vägtrafikanter som befinner sig i gatumiljö eller i fordon när de skadas allvarligt. Före 2006 ingår även ”plankorsningstrafikanter” och ”obehöriga på spårområdet”. Före 2014 ingår även ”personer på plattform”.</t>
  </si>
  <si>
    <t>Rad 24–26: Utöver dem som skadats vid olyckshändelser och som anges i rad 1–23, anges här antalet personer som skadats allvarligt när det finns underlag som styrker att händelsen orsakats av självmordsförsök.</t>
  </si>
  <si>
    <t>Rad 3: Med kollision vid vägkorsning i plan avses en olycka på en plankorsning, vid tågrörelse eller färd med arbetsfordon, med inblandning av minst ett vägtrafikfordon, inklusive cykel, eller minst en gående eller ett föremål som tappats av en vägtrafikant.</t>
  </si>
  <si>
    <t>Rad 4: Med personolycka avses olycka där en person avlider eller skadas allvarligt i en olyckshändelse som inte utgörs av urspårning, sammanstötning, kollision vid vägkorsning i plan, vägtrafikolycka eller urspårning och kollision vid växling. Exempelvis när personer blir träffade av ett spårvägsfordon eller av föremål som lossnar från ett spårvägsfordon, eller när personer ombord faller eller blir träffade av löst föremål. Före 2014 ingår dessa i kategorin ”andra olyckshändelser”.</t>
  </si>
  <si>
    <t>Transportstyrelsen överlämnar olycksstatistik, i form av gemensamma säkerhetsindikatorer, till Europeiska järnvägsbyrån, ERA, för publicering. Det kan uppstå skillnader i siffrorna till de olika mottagarna, vilket beror på att statistiken till ERA exkluderar allvarliga olyckor på fristående järnvägsnät medan statistiken till Eurostat inkluderar dessa. Dessa skillnader beror i sin tur på att två olika regelverk styr statistiken, dels förordningarna EG 91/2003 och EG 1192/2003 dels järnvägssäkerhetsdirektivet 2004/49/EG, inklusive ändringsdirektiven 2008/110/EG, 2009/149/EG och 2014/88/EU.</t>
  </si>
</sst>
</file>

<file path=xl/styles.xml><?xml version="1.0" encoding="utf-8"?>
<styleSheet xmlns="http://schemas.openxmlformats.org/spreadsheetml/2006/main" xmlns:mc="http://schemas.openxmlformats.org/markup-compatibility/2006" xmlns:x14ac="http://schemas.microsoft.com/office/spreadsheetml/2009/9/ac" mc:Ignorable="x14ac">
  <fonts count="48" x14ac:knownFonts="1">
    <font>
      <sz val="10"/>
      <name val="Arial"/>
    </font>
    <font>
      <sz val="11"/>
      <color theme="1"/>
      <name val="Calibri"/>
      <family val="2"/>
      <scheme val="minor"/>
    </font>
    <font>
      <sz val="11"/>
      <color theme="1"/>
      <name val="Calibri"/>
      <family val="2"/>
      <scheme val="minor"/>
    </font>
    <font>
      <sz val="10"/>
      <name val="Arial"/>
      <family val="2"/>
    </font>
    <font>
      <sz val="8"/>
      <name val="Times New Roman"/>
      <family val="1"/>
    </font>
    <font>
      <b/>
      <sz val="8"/>
      <name val="Times New Roman"/>
      <family val="1"/>
    </font>
    <font>
      <sz val="8"/>
      <name val="Arial"/>
      <family val="2"/>
    </font>
    <font>
      <i/>
      <sz val="10"/>
      <name val="Arial"/>
      <family val="2"/>
    </font>
    <font>
      <i/>
      <sz val="8"/>
      <name val="Arial"/>
      <family val="2"/>
    </font>
    <font>
      <b/>
      <sz val="8"/>
      <name val="Arial"/>
      <family val="2"/>
    </font>
    <font>
      <vertAlign val="superscript"/>
      <sz val="8"/>
      <name val="Arial"/>
      <family val="2"/>
    </font>
    <font>
      <sz val="9"/>
      <name val="Arial"/>
      <family val="2"/>
    </font>
    <font>
      <i/>
      <sz val="9"/>
      <name val="Arial"/>
      <family val="2"/>
    </font>
    <font>
      <sz val="8"/>
      <name val="Arial"/>
      <family val="2"/>
    </font>
    <font>
      <u/>
      <sz val="8"/>
      <color indexed="12"/>
      <name val="Arial"/>
      <family val="2"/>
    </font>
    <font>
      <u/>
      <sz val="10"/>
      <color indexed="12"/>
      <name val="Arial"/>
      <family val="2"/>
    </font>
    <font>
      <b/>
      <sz val="10"/>
      <name val="Arial"/>
      <family val="2"/>
    </font>
    <font>
      <b/>
      <i/>
      <sz val="14"/>
      <name val="Arial"/>
      <family val="2"/>
    </font>
    <font>
      <b/>
      <i/>
      <sz val="16"/>
      <name val="Arial"/>
      <family val="2"/>
    </font>
    <font>
      <b/>
      <sz val="20"/>
      <name val="Arial"/>
      <family val="2"/>
    </font>
    <font>
      <b/>
      <sz val="16"/>
      <color indexed="9"/>
      <name val="Tahoma"/>
      <family val="2"/>
    </font>
    <font>
      <b/>
      <i/>
      <sz val="8"/>
      <name val="Arial"/>
      <family val="2"/>
    </font>
    <font>
      <vertAlign val="superscript"/>
      <sz val="9"/>
      <name val="Arial"/>
      <family val="2"/>
    </font>
    <font>
      <b/>
      <sz val="14"/>
      <name val="Arial"/>
      <family val="2"/>
    </font>
    <font>
      <b/>
      <sz val="12"/>
      <name val="Arial"/>
      <family val="2"/>
    </font>
    <font>
      <sz val="8"/>
      <name val="Arial"/>
      <family val="2"/>
    </font>
    <font>
      <b/>
      <i/>
      <sz val="9"/>
      <name val="Arial"/>
      <family val="2"/>
    </font>
    <font>
      <b/>
      <sz val="9"/>
      <name val="Arial"/>
      <family val="2"/>
    </font>
    <font>
      <b/>
      <vertAlign val="superscript"/>
      <sz val="8"/>
      <name val="Arial"/>
      <family val="2"/>
    </font>
    <font>
      <sz val="10"/>
      <color rgb="FFFF0000"/>
      <name val="Arial"/>
      <family val="2"/>
    </font>
    <font>
      <sz val="8"/>
      <color rgb="FFFF0000"/>
      <name val="Arial"/>
      <family val="2"/>
    </font>
    <font>
      <b/>
      <sz val="8"/>
      <color rgb="FFFF0000"/>
      <name val="Arial"/>
      <family val="2"/>
    </font>
    <font>
      <sz val="9"/>
      <name val="Calibri"/>
      <family val="2"/>
    </font>
    <font>
      <b/>
      <sz val="9"/>
      <color indexed="81"/>
      <name val="Tahoma"/>
      <family val="2"/>
    </font>
    <font>
      <sz val="9.5"/>
      <name val="Arial"/>
      <family val="2"/>
    </font>
    <font>
      <i/>
      <sz val="9.5"/>
      <name val="Arial"/>
      <family val="2"/>
    </font>
    <font>
      <b/>
      <sz val="18"/>
      <color rgb="FF52AF32"/>
      <name val="Arial"/>
      <family val="2"/>
    </font>
    <font>
      <sz val="9"/>
      <color rgb="FFFF0000"/>
      <name val="Arial"/>
      <family val="2"/>
    </font>
    <font>
      <i/>
      <sz val="9"/>
      <color rgb="FFFF0000"/>
      <name val="Arial"/>
      <family val="2"/>
    </font>
    <font>
      <b/>
      <sz val="7.5"/>
      <name val="Arial"/>
      <family val="2"/>
    </font>
    <font>
      <b/>
      <i/>
      <sz val="7.5"/>
      <name val="Arial"/>
      <family val="2"/>
    </font>
    <font>
      <i/>
      <u/>
      <sz val="8"/>
      <color indexed="12"/>
      <name val="Arial"/>
      <family val="2"/>
    </font>
    <font>
      <sz val="11"/>
      <color rgb="FFFF0000"/>
      <name val="Arial"/>
      <family val="2"/>
    </font>
    <font>
      <vertAlign val="superscript"/>
      <sz val="8"/>
      <color rgb="FFFF0000"/>
      <name val="Arial"/>
      <family val="2"/>
    </font>
    <font>
      <sz val="11"/>
      <name val="Arial"/>
      <family val="2"/>
    </font>
    <font>
      <b/>
      <sz val="16"/>
      <name val="Tahoma"/>
      <family val="2"/>
    </font>
    <font>
      <sz val="10"/>
      <color theme="0"/>
      <name val="Arial"/>
      <family val="2"/>
    </font>
    <font>
      <b/>
      <sz val="16"/>
      <color theme="0"/>
      <name val="Tahoma"/>
      <family val="2"/>
    </font>
  </fonts>
  <fills count="4">
    <fill>
      <patternFill patternType="none"/>
    </fill>
    <fill>
      <patternFill patternType="gray125"/>
    </fill>
    <fill>
      <patternFill patternType="solid">
        <fgColor theme="0"/>
        <bgColor indexed="64"/>
      </patternFill>
    </fill>
    <fill>
      <patternFill patternType="solid">
        <fgColor rgb="FF00B050"/>
        <bgColor indexed="64"/>
      </patternFill>
    </fill>
  </fills>
  <borders count="7">
    <border>
      <left/>
      <right/>
      <top/>
      <bottom/>
      <diagonal/>
    </border>
    <border>
      <left/>
      <right/>
      <top style="thin">
        <color indexed="64"/>
      </top>
      <bottom style="thin">
        <color indexed="64"/>
      </bottom>
      <diagonal/>
    </border>
    <border>
      <left/>
      <right/>
      <top/>
      <bottom style="thin">
        <color auto="1"/>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xf numFmtId="0" fontId="3" fillId="0" borderId="0"/>
    <xf numFmtId="0" fontId="13" fillId="0" borderId="0"/>
    <xf numFmtId="0" fontId="14" fillId="0" borderId="0" applyNumberFormat="0" applyFill="0" applyBorder="0" applyAlignment="0" applyProtection="0">
      <alignment vertical="top"/>
      <protection locked="0"/>
    </xf>
    <xf numFmtId="9" fontId="6" fillId="0" borderId="0" applyFont="0" applyFill="0" applyBorder="0" applyAlignment="0" applyProtection="0"/>
    <xf numFmtId="0" fontId="6" fillId="0" borderId="0"/>
    <xf numFmtId="0" fontId="25" fillId="0" borderId="0"/>
    <xf numFmtId="0" fontId="2" fillId="0" borderId="0"/>
    <xf numFmtId="0" fontId="1" fillId="0" borderId="0"/>
  </cellStyleXfs>
  <cellXfs count="239">
    <xf numFmtId="0" fontId="0" fillId="0" borderId="0" xfId="0"/>
    <xf numFmtId="0" fontId="4" fillId="0" borderId="0" xfId="0" applyFont="1"/>
    <xf numFmtId="0" fontId="3" fillId="0" borderId="0" xfId="0" applyFont="1"/>
    <xf numFmtId="0" fontId="11" fillId="0" borderId="0" xfId="0" applyFont="1" applyBorder="1" applyAlignment="1"/>
    <xf numFmtId="0" fontId="6" fillId="0" borderId="0" xfId="0" quotePrefix="1" applyFont="1" applyBorder="1" applyAlignment="1">
      <alignment wrapText="1"/>
    </xf>
    <xf numFmtId="0" fontId="6" fillId="0" borderId="0" xfId="0" applyFont="1" applyBorder="1"/>
    <xf numFmtId="0" fontId="13" fillId="2" borderId="0" xfId="2" applyFill="1"/>
    <xf numFmtId="0" fontId="15" fillId="2" borderId="0" xfId="3" applyFont="1" applyFill="1" applyAlignment="1" applyProtection="1">
      <alignment horizontal="left"/>
    </xf>
    <xf numFmtId="0" fontId="16" fillId="2" borderId="0" xfId="2" applyFont="1" applyFill="1"/>
    <xf numFmtId="0" fontId="17" fillId="2" borderId="0" xfId="2" applyFont="1" applyFill="1"/>
    <xf numFmtId="0" fontId="18" fillId="2" borderId="0" xfId="2" applyFont="1" applyFill="1"/>
    <xf numFmtId="0" fontId="19" fillId="2" borderId="0" xfId="2" applyFont="1" applyFill="1"/>
    <xf numFmtId="0" fontId="13" fillId="2" borderId="0" xfId="2" applyFill="1" applyAlignment="1">
      <alignment horizontal="center" vertical="center"/>
    </xf>
    <xf numFmtId="0" fontId="3" fillId="0" borderId="0" xfId="0" applyFont="1" applyBorder="1"/>
    <xf numFmtId="0" fontId="6" fillId="0" borderId="0" xfId="0" quotePrefix="1" applyFont="1" applyBorder="1" applyAlignment="1">
      <alignment vertical="top" wrapText="1"/>
    </xf>
    <xf numFmtId="0" fontId="8" fillId="0" borderId="0" xfId="0" applyFont="1" applyBorder="1"/>
    <xf numFmtId="0" fontId="6" fillId="0" borderId="2" xfId="0" quotePrefix="1" applyFont="1" applyBorder="1" applyAlignment="1">
      <alignment wrapText="1"/>
    </xf>
    <xf numFmtId="0" fontId="12" fillId="0" borderId="0" xfId="0" applyFont="1" applyBorder="1" applyAlignment="1">
      <alignment horizontal="center" wrapText="1"/>
    </xf>
    <xf numFmtId="0" fontId="11" fillId="0" borderId="0" xfId="0" applyFont="1" applyBorder="1" applyAlignment="1">
      <alignment horizontal="center" vertical="center"/>
    </xf>
    <xf numFmtId="0" fontId="6" fillId="0" borderId="0" xfId="1" applyFont="1" applyBorder="1" applyAlignment="1"/>
    <xf numFmtId="0" fontId="7" fillId="0" borderId="0" xfId="0" applyFont="1" applyBorder="1"/>
    <xf numFmtId="0" fontId="16" fillId="0" borderId="0" xfId="0" applyFont="1" applyBorder="1"/>
    <xf numFmtId="0" fontId="6" fillId="0" borderId="0" xfId="0" applyFont="1" applyBorder="1" applyAlignment="1">
      <alignment horizontal="center"/>
    </xf>
    <xf numFmtId="0" fontId="9" fillId="0" borderId="0" xfId="0" applyFont="1" applyBorder="1" applyAlignment="1">
      <alignment wrapText="1"/>
    </xf>
    <xf numFmtId="3" fontId="12" fillId="0" borderId="0" xfId="0" applyNumberFormat="1" applyFont="1" applyBorder="1" applyAlignment="1">
      <alignment horizontal="right"/>
    </xf>
    <xf numFmtId="3" fontId="12" fillId="0" borderId="0" xfId="0" applyNumberFormat="1" applyFont="1" applyBorder="1" applyAlignment="1">
      <alignment horizontal="left"/>
    </xf>
    <xf numFmtId="3" fontId="11" fillId="0" borderId="0" xfId="0" applyNumberFormat="1" applyFont="1" applyBorder="1" applyAlignment="1">
      <alignment horizontal="left"/>
    </xf>
    <xf numFmtId="3" fontId="6" fillId="0" borderId="0" xfId="1" applyNumberFormat="1" applyFont="1" applyBorder="1" applyAlignment="1">
      <alignment horizontal="right"/>
    </xf>
    <xf numFmtId="3" fontId="6" fillId="0" borderId="0" xfId="1" applyNumberFormat="1" applyFont="1" applyBorder="1" applyAlignment="1">
      <alignment horizontal="left"/>
    </xf>
    <xf numFmtId="3" fontId="6" fillId="0" borderId="0" xfId="0" applyNumberFormat="1" applyFont="1" applyBorder="1" applyAlignment="1">
      <alignment horizontal="left"/>
    </xf>
    <xf numFmtId="0" fontId="6" fillId="0" borderId="0" xfId="0" applyFont="1" applyBorder="1" applyAlignment="1">
      <alignment wrapText="1"/>
    </xf>
    <xf numFmtId="0" fontId="6" fillId="0" borderId="0" xfId="0" applyFont="1" applyBorder="1" applyAlignment="1"/>
    <xf numFmtId="3" fontId="10" fillId="0" borderId="0" xfId="1" applyNumberFormat="1" applyFont="1" applyBorder="1" applyAlignment="1">
      <alignment horizontal="left"/>
    </xf>
    <xf numFmtId="3" fontId="6" fillId="0" borderId="0" xfId="0" applyNumberFormat="1" applyFont="1" applyBorder="1" applyAlignment="1">
      <alignment horizontal="right"/>
    </xf>
    <xf numFmtId="4" fontId="11" fillId="0" borderId="0" xfId="0" applyNumberFormat="1" applyFont="1" applyBorder="1" applyAlignment="1">
      <alignment horizontal="left"/>
    </xf>
    <xf numFmtId="4" fontId="6" fillId="0" borderId="0" xfId="0" applyNumberFormat="1" applyFont="1" applyBorder="1" applyAlignment="1">
      <alignment horizontal="right"/>
    </xf>
    <xf numFmtId="4" fontId="6" fillId="0" borderId="0" xfId="0" applyNumberFormat="1" applyFont="1" applyBorder="1" applyAlignment="1">
      <alignment horizontal="left"/>
    </xf>
    <xf numFmtId="0" fontId="3" fillId="0" borderId="2" xfId="0" applyFont="1" applyBorder="1"/>
    <xf numFmtId="0" fontId="6" fillId="0" borderId="0" xfId="0" applyFont="1" applyFill="1" applyBorder="1" applyAlignment="1">
      <alignment horizontal="center" vertical="top"/>
    </xf>
    <xf numFmtId="3" fontId="11" fillId="0" borderId="0" xfId="0" applyNumberFormat="1" applyFont="1" applyBorder="1" applyAlignment="1">
      <alignment horizontal="right"/>
    </xf>
    <xf numFmtId="3" fontId="6" fillId="0" borderId="0" xfId="1" applyNumberFormat="1" applyFont="1" applyBorder="1" applyAlignment="1">
      <alignment horizontal="right" vertical="top"/>
    </xf>
    <xf numFmtId="3" fontId="6" fillId="0" borderId="0" xfId="1" applyNumberFormat="1" applyFont="1" applyBorder="1" applyAlignment="1">
      <alignment horizontal="left" vertical="top"/>
    </xf>
    <xf numFmtId="0" fontId="6" fillId="0" borderId="0" xfId="0" applyFont="1" applyBorder="1" applyAlignment="1">
      <alignment horizontal="center" vertical="top"/>
    </xf>
    <xf numFmtId="3" fontId="6" fillId="0" borderId="0" xfId="0" applyNumberFormat="1" applyFont="1" applyFill="1" applyBorder="1" applyAlignment="1">
      <alignment horizontal="right"/>
    </xf>
    <xf numFmtId="0" fontId="6" fillId="0" borderId="0" xfId="0" applyFont="1" applyBorder="1" applyAlignment="1">
      <alignment vertical="top"/>
    </xf>
    <xf numFmtId="3" fontId="11" fillId="0" borderId="0" xfId="0" applyNumberFormat="1" applyFont="1" applyBorder="1" applyAlignment="1">
      <alignment vertical="top"/>
    </xf>
    <xf numFmtId="3" fontId="6" fillId="0" borderId="0" xfId="0" applyNumberFormat="1" applyFont="1" applyBorder="1" applyAlignment="1"/>
    <xf numFmtId="3" fontId="6" fillId="0" borderId="0" xfId="0" applyNumberFormat="1" applyFont="1" applyBorder="1" applyAlignment="1">
      <alignment vertical="top"/>
    </xf>
    <xf numFmtId="3" fontId="11" fillId="0" borderId="0" xfId="0" applyNumberFormat="1" applyFont="1" applyBorder="1" applyAlignment="1">
      <alignment horizontal="left" vertical="top"/>
    </xf>
    <xf numFmtId="3" fontId="6" fillId="0" borderId="0" xfId="0" applyNumberFormat="1" applyFont="1" applyBorder="1" applyAlignment="1">
      <alignment horizontal="right" vertical="top"/>
    </xf>
    <xf numFmtId="0" fontId="6" fillId="0" borderId="0" xfId="1" applyFont="1" applyBorder="1" applyAlignment="1">
      <alignment horizontal="right"/>
    </xf>
    <xf numFmtId="0" fontId="3" fillId="0" borderId="0" xfId="0" applyFont="1" applyBorder="1" applyAlignment="1">
      <alignment vertical="top"/>
    </xf>
    <xf numFmtId="0" fontId="6" fillId="0" borderId="0" xfId="0" applyFont="1" applyBorder="1" applyAlignment="1">
      <alignment horizontal="center" vertical="center"/>
    </xf>
    <xf numFmtId="3" fontId="11" fillId="0" borderId="0" xfId="0" applyNumberFormat="1" applyFont="1" applyBorder="1" applyAlignment="1">
      <alignment horizontal="left" vertical="center"/>
    </xf>
    <xf numFmtId="0" fontId="6" fillId="0" borderId="0" xfId="1" applyFont="1" applyBorder="1" applyAlignment="1">
      <alignment vertical="center"/>
    </xf>
    <xf numFmtId="3" fontId="6" fillId="0" borderId="0" xfId="1" applyNumberFormat="1" applyFont="1" applyBorder="1" applyAlignment="1">
      <alignment horizontal="left" vertical="center"/>
    </xf>
    <xf numFmtId="0" fontId="6" fillId="0" borderId="0" xfId="1" applyFont="1" applyBorder="1" applyAlignment="1">
      <alignment horizontal="right" vertical="center"/>
    </xf>
    <xf numFmtId="0" fontId="6" fillId="0" borderId="2" xfId="0" applyFont="1" applyBorder="1" applyAlignment="1">
      <alignment horizontal="center" vertical="top"/>
    </xf>
    <xf numFmtId="3" fontId="12" fillId="0" borderId="2" xfId="0" applyNumberFormat="1" applyFont="1" applyBorder="1" applyAlignment="1">
      <alignment horizontal="right"/>
    </xf>
    <xf numFmtId="3" fontId="12" fillId="0" borderId="2" xfId="0" applyNumberFormat="1" applyFont="1" applyBorder="1" applyAlignment="1">
      <alignment horizontal="left" vertical="top"/>
    </xf>
    <xf numFmtId="3" fontId="11" fillId="0" borderId="2" xfId="0" applyNumberFormat="1" applyFont="1" applyBorder="1" applyAlignment="1">
      <alignment horizontal="left" vertical="top"/>
    </xf>
    <xf numFmtId="0" fontId="6" fillId="0" borderId="2" xfId="1" applyFont="1" applyBorder="1"/>
    <xf numFmtId="3" fontId="6" fillId="0" borderId="2" xfId="1" applyNumberFormat="1" applyFont="1" applyBorder="1" applyAlignment="1">
      <alignment horizontal="left" vertical="top"/>
    </xf>
    <xf numFmtId="0" fontId="6" fillId="0" borderId="2" xfId="1" applyFont="1" applyBorder="1" applyAlignment="1">
      <alignment horizontal="right"/>
    </xf>
    <xf numFmtId="3" fontId="11" fillId="0" borderId="2" xfId="0" applyNumberFormat="1" applyFont="1" applyBorder="1" applyAlignment="1">
      <alignment horizontal="right" vertical="top"/>
    </xf>
    <xf numFmtId="0" fontId="3" fillId="0" borderId="0" xfId="0" applyFont="1" applyBorder="1" applyAlignment="1">
      <alignment horizontal="center" vertical="center"/>
    </xf>
    <xf numFmtId="3" fontId="22" fillId="0" borderId="0" xfId="0" applyNumberFormat="1" applyFont="1" applyBorder="1" applyAlignment="1"/>
    <xf numFmtId="3" fontId="10" fillId="0" borderId="0" xfId="1" applyNumberFormat="1" applyFont="1" applyBorder="1" applyAlignment="1"/>
    <xf numFmtId="3" fontId="10" fillId="0" borderId="0" xfId="0" applyNumberFormat="1" applyFont="1" applyBorder="1" applyAlignment="1"/>
    <xf numFmtId="0" fontId="11" fillId="0" borderId="0" xfId="0" applyFont="1" applyBorder="1" applyAlignment="1">
      <alignment horizontal="left"/>
    </xf>
    <xf numFmtId="2" fontId="6" fillId="0" borderId="0" xfId="0" applyNumberFormat="1" applyFont="1" applyBorder="1" applyAlignment="1">
      <alignment horizontal="right"/>
    </xf>
    <xf numFmtId="0" fontId="6" fillId="0" borderId="0" xfId="0" applyFont="1" applyBorder="1" applyAlignment="1">
      <alignment horizontal="left"/>
    </xf>
    <xf numFmtId="0" fontId="6" fillId="0" borderId="0" xfId="0" applyFont="1" applyBorder="1" applyAlignment="1">
      <alignment horizontal="right"/>
    </xf>
    <xf numFmtId="0" fontId="6" fillId="0" borderId="2" xfId="0" applyFont="1" applyBorder="1"/>
    <xf numFmtId="3" fontId="10" fillId="0" borderId="0" xfId="1" applyNumberFormat="1" applyFont="1" applyFill="1" applyBorder="1" applyAlignment="1">
      <alignment horizontal="left"/>
    </xf>
    <xf numFmtId="0" fontId="6" fillId="0" borderId="2" xfId="0" applyFont="1" applyBorder="1" applyAlignment="1">
      <alignment horizontal="center"/>
    </xf>
    <xf numFmtId="0" fontId="6" fillId="0" borderId="2" xfId="0" applyFont="1" applyBorder="1" applyAlignment="1">
      <alignment wrapText="1"/>
    </xf>
    <xf numFmtId="3" fontId="8" fillId="0" borderId="2" xfId="0" applyNumberFormat="1" applyFont="1" applyBorder="1" applyAlignment="1">
      <alignment wrapText="1"/>
    </xf>
    <xf numFmtId="3" fontId="6" fillId="0" borderId="2" xfId="0" applyNumberFormat="1" applyFont="1" applyBorder="1" applyAlignment="1">
      <alignment wrapText="1"/>
    </xf>
    <xf numFmtId="3" fontId="11" fillId="0" borderId="2" xfId="1" applyNumberFormat="1" applyFont="1" applyBorder="1" applyAlignment="1">
      <alignment horizontal="right"/>
    </xf>
    <xf numFmtId="3" fontId="11" fillId="0" borderId="2" xfId="1" applyNumberFormat="1" applyFont="1" applyBorder="1" applyAlignment="1">
      <alignment horizontal="left"/>
    </xf>
    <xf numFmtId="3" fontId="11" fillId="0" borderId="2" xfId="0" applyNumberFormat="1" applyFont="1" applyBorder="1" applyAlignment="1">
      <alignment horizontal="left"/>
    </xf>
    <xf numFmtId="0" fontId="23" fillId="0" borderId="0" xfId="0" applyFont="1" applyBorder="1"/>
    <xf numFmtId="0" fontId="24" fillId="0" borderId="0" xfId="0" applyFont="1" applyBorder="1"/>
    <xf numFmtId="0" fontId="3" fillId="0" borderId="0" xfId="0" applyFont="1" applyBorder="1" applyAlignment="1">
      <alignment horizontal="left" indent="1"/>
    </xf>
    <xf numFmtId="0" fontId="3" fillId="0" borderId="0" xfId="0" applyFont="1" applyBorder="1" applyAlignment="1">
      <alignment horizontal="left" indent="2"/>
    </xf>
    <xf numFmtId="0" fontId="3" fillId="0" borderId="2" xfId="0" applyFont="1" applyBorder="1" applyAlignment="1">
      <alignment horizontal="left" indent="1"/>
    </xf>
    <xf numFmtId="0" fontId="8" fillId="0" borderId="0" xfId="0" applyFont="1" applyBorder="1" applyAlignment="1">
      <alignment horizontal="center" wrapText="1"/>
    </xf>
    <xf numFmtId="3" fontId="6" fillId="0" borderId="0" xfId="0" applyNumberFormat="1" applyFont="1" applyFill="1" applyBorder="1" applyAlignment="1">
      <alignment horizontal="left"/>
    </xf>
    <xf numFmtId="0" fontId="11" fillId="0" borderId="0" xfId="0" applyFont="1" applyBorder="1" applyAlignment="1">
      <alignment horizontal="right"/>
    </xf>
    <xf numFmtId="0" fontId="6" fillId="2" borderId="0" xfId="2" applyFont="1" applyFill="1"/>
    <xf numFmtId="0" fontId="0" fillId="2" borderId="0" xfId="0" applyFill="1"/>
    <xf numFmtId="0" fontId="6" fillId="2" borderId="0" xfId="5" applyFill="1"/>
    <xf numFmtId="0" fontId="14" fillId="2" borderId="0" xfId="3" applyFill="1" applyAlignment="1" applyProtection="1"/>
    <xf numFmtId="0" fontId="6" fillId="2" borderId="0" xfId="5" applyFont="1" applyFill="1"/>
    <xf numFmtId="0" fontId="16" fillId="2" borderId="0" xfId="5" applyFont="1" applyFill="1"/>
    <xf numFmtId="0" fontId="9" fillId="0" borderId="0" xfId="0" applyFont="1" applyBorder="1" applyAlignment="1">
      <alignment horizontal="center"/>
    </xf>
    <xf numFmtId="0" fontId="9" fillId="0" borderId="0" xfId="0" applyFont="1" applyBorder="1" applyAlignment="1">
      <alignment horizontal="center" vertical="top"/>
    </xf>
    <xf numFmtId="3" fontId="26" fillId="0" borderId="0" xfId="0" applyNumberFormat="1" applyFont="1" applyBorder="1" applyAlignment="1">
      <alignment horizontal="right"/>
    </xf>
    <xf numFmtId="3" fontId="26" fillId="0" borderId="0" xfId="0" applyNumberFormat="1" applyFont="1" applyBorder="1" applyAlignment="1">
      <alignment horizontal="left"/>
    </xf>
    <xf numFmtId="3" fontId="27" fillId="0" borderId="0" xfId="0" applyNumberFormat="1" applyFont="1" applyBorder="1" applyAlignment="1">
      <alignment horizontal="left" vertical="top"/>
    </xf>
    <xf numFmtId="0" fontId="9" fillId="0" borderId="0" xfId="1" applyFont="1" applyBorder="1" applyAlignment="1">
      <alignment horizontal="right"/>
    </xf>
    <xf numFmtId="3" fontId="9" fillId="0" borderId="0" xfId="1" applyNumberFormat="1" applyFont="1" applyBorder="1" applyAlignment="1">
      <alignment horizontal="left"/>
    </xf>
    <xf numFmtId="3" fontId="9" fillId="0" borderId="0" xfId="0" applyNumberFormat="1" applyFont="1" applyBorder="1" applyAlignment="1">
      <alignment horizontal="right" vertical="top"/>
    </xf>
    <xf numFmtId="3" fontId="27" fillId="0" borderId="0" xfId="0" applyNumberFormat="1" applyFont="1" applyBorder="1" applyAlignment="1">
      <alignment horizontal="left"/>
    </xf>
    <xf numFmtId="3" fontId="9" fillId="0" borderId="0" xfId="1" applyNumberFormat="1" applyFont="1" applyBorder="1" applyAlignment="1">
      <alignment horizontal="right"/>
    </xf>
    <xf numFmtId="3" fontId="28" fillId="0" borderId="0" xfId="1" applyNumberFormat="1" applyFont="1" applyBorder="1" applyAlignment="1">
      <alignment horizontal="left" vertical="top"/>
    </xf>
    <xf numFmtId="3" fontId="9" fillId="0" borderId="0" xfId="0" applyNumberFormat="1" applyFont="1" applyFill="1" applyBorder="1" applyAlignment="1">
      <alignment horizontal="right"/>
    </xf>
    <xf numFmtId="3" fontId="9" fillId="0" borderId="0" xfId="1" applyNumberFormat="1" applyFont="1" applyBorder="1" applyAlignment="1"/>
    <xf numFmtId="3" fontId="28" fillId="0" borderId="0" xfId="1" applyNumberFormat="1" applyFont="1" applyBorder="1" applyAlignment="1">
      <alignment horizontal="left"/>
    </xf>
    <xf numFmtId="3" fontId="9" fillId="0" borderId="0" xfId="0" applyNumberFormat="1" applyFont="1" applyBorder="1" applyAlignment="1">
      <alignment horizontal="left"/>
    </xf>
    <xf numFmtId="0" fontId="9" fillId="0" borderId="0" xfId="0" quotePrefix="1" applyFont="1" applyBorder="1" applyAlignment="1">
      <alignment wrapText="1"/>
    </xf>
    <xf numFmtId="0" fontId="16" fillId="0" borderId="0" xfId="0" applyFont="1" applyFill="1" applyBorder="1"/>
    <xf numFmtId="0" fontId="9" fillId="0" borderId="0" xfId="0" quotePrefix="1" applyFont="1" applyFill="1" applyBorder="1" applyAlignment="1">
      <alignment wrapText="1"/>
    </xf>
    <xf numFmtId="0" fontId="9" fillId="0" borderId="0" xfId="0" applyFont="1" applyFill="1" applyBorder="1" applyAlignment="1">
      <alignment horizontal="center"/>
    </xf>
    <xf numFmtId="3" fontId="27" fillId="0" borderId="0" xfId="0" applyNumberFormat="1" applyFont="1" applyFill="1" applyBorder="1" applyAlignment="1">
      <alignment horizontal="left"/>
    </xf>
    <xf numFmtId="3" fontId="9" fillId="0" borderId="0" xfId="1" applyNumberFormat="1" applyFont="1" applyFill="1" applyBorder="1" applyAlignment="1">
      <alignment horizontal="right"/>
    </xf>
    <xf numFmtId="3" fontId="9" fillId="0" borderId="0" xfId="1" applyNumberFormat="1" applyFont="1" applyFill="1" applyBorder="1" applyAlignment="1">
      <alignment horizontal="left"/>
    </xf>
    <xf numFmtId="0" fontId="9" fillId="0" borderId="0" xfId="1" applyFont="1" applyFill="1" applyBorder="1" applyAlignment="1">
      <alignment horizontal="right"/>
    </xf>
    <xf numFmtId="3" fontId="9" fillId="0" borderId="0" xfId="0" applyNumberFormat="1" applyFont="1" applyFill="1" applyBorder="1" applyAlignment="1">
      <alignment horizontal="left"/>
    </xf>
    <xf numFmtId="0" fontId="6" fillId="0" borderId="0" xfId="0" applyFont="1" applyFill="1" applyBorder="1" applyAlignment="1">
      <alignment horizontal="center"/>
    </xf>
    <xf numFmtId="3" fontId="11" fillId="0" borderId="0" xfId="0" applyNumberFormat="1" applyFont="1" applyFill="1" applyBorder="1" applyAlignment="1">
      <alignment horizontal="left"/>
    </xf>
    <xf numFmtId="3" fontId="6" fillId="0" borderId="0" xfId="1" applyNumberFormat="1" applyFont="1" applyFill="1" applyBorder="1" applyAlignment="1">
      <alignment horizontal="right"/>
    </xf>
    <xf numFmtId="0" fontId="3" fillId="0" borderId="0" xfId="0" applyFont="1" applyFill="1" applyBorder="1"/>
    <xf numFmtId="3" fontId="6" fillId="0" borderId="0" xfId="1" applyNumberFormat="1" applyFont="1" applyFill="1" applyBorder="1" applyAlignment="1">
      <alignment horizontal="left"/>
    </xf>
    <xf numFmtId="0" fontId="6" fillId="0" borderId="0" xfId="0" quotePrefix="1" applyFont="1" applyFill="1" applyBorder="1" applyAlignment="1">
      <alignment vertical="center" wrapText="1"/>
    </xf>
    <xf numFmtId="3" fontId="8" fillId="0" borderId="0" xfId="0" applyNumberFormat="1" applyFont="1" applyFill="1" applyBorder="1" applyAlignment="1">
      <alignment horizontal="right"/>
    </xf>
    <xf numFmtId="0" fontId="6" fillId="0" borderId="0" xfId="1" applyFont="1" applyFill="1" applyBorder="1" applyAlignment="1">
      <alignment horizontal="right"/>
    </xf>
    <xf numFmtId="3" fontId="12" fillId="0" borderId="0" xfId="0" applyNumberFormat="1" applyFont="1" applyBorder="1" applyAlignment="1">
      <alignment wrapText="1"/>
    </xf>
    <xf numFmtId="3" fontId="26" fillId="0" borderId="0" xfId="0" applyNumberFormat="1" applyFont="1" applyBorder="1" applyAlignment="1">
      <alignment wrapText="1"/>
    </xf>
    <xf numFmtId="0" fontId="9" fillId="0" borderId="0" xfId="0" applyFont="1" applyBorder="1"/>
    <xf numFmtId="0" fontId="6" fillId="0" borderId="0" xfId="0" quotePrefix="1" applyFont="1" applyFill="1" applyBorder="1" applyAlignment="1">
      <alignment wrapText="1"/>
    </xf>
    <xf numFmtId="0" fontId="6" fillId="0" borderId="0" xfId="0" quotePrefix="1" applyFont="1" applyFill="1" applyBorder="1" applyAlignment="1">
      <alignment vertical="center"/>
    </xf>
    <xf numFmtId="0" fontId="29" fillId="0" borderId="0" xfId="0" applyFont="1" applyBorder="1"/>
    <xf numFmtId="3" fontId="30" fillId="0" borderId="0" xfId="0" applyNumberFormat="1" applyFont="1" applyBorder="1" applyAlignment="1">
      <alignment horizontal="right"/>
    </xf>
    <xf numFmtId="3" fontId="30" fillId="0" borderId="0" xfId="1" applyNumberFormat="1" applyFont="1" applyBorder="1" applyAlignment="1">
      <alignment horizontal="right"/>
    </xf>
    <xf numFmtId="0" fontId="29" fillId="0" borderId="2" xfId="0" applyFont="1" applyBorder="1"/>
    <xf numFmtId="0" fontId="30" fillId="0" borderId="0" xfId="0" applyFont="1" applyBorder="1"/>
    <xf numFmtId="3" fontId="31" fillId="0" borderId="0" xfId="1" applyNumberFormat="1" applyFont="1" applyBorder="1" applyAlignment="1">
      <alignment horizontal="left"/>
    </xf>
    <xf numFmtId="3" fontId="32" fillId="0" borderId="0" xfId="1" applyNumberFormat="1" applyFont="1" applyBorder="1" applyAlignment="1">
      <alignment horizontal="right"/>
    </xf>
    <xf numFmtId="0" fontId="11" fillId="0" borderId="1" xfId="0" applyFont="1" applyBorder="1" applyAlignment="1">
      <alignment horizontal="center" vertical="center"/>
    </xf>
    <xf numFmtId="3" fontId="8" fillId="0" borderId="0" xfId="1" applyNumberFormat="1" applyFont="1" applyBorder="1" applyAlignment="1">
      <alignment horizontal="right"/>
    </xf>
    <xf numFmtId="3" fontId="4" fillId="0" borderId="0" xfId="0" applyNumberFormat="1" applyFont="1"/>
    <xf numFmtId="0" fontId="11" fillId="0" borderId="1" xfId="0" applyFont="1" applyBorder="1" applyAlignment="1">
      <alignment horizontal="center" vertical="center"/>
    </xf>
    <xf numFmtId="0" fontId="5" fillId="0" borderId="0" xfId="0" applyFont="1" applyAlignment="1"/>
    <xf numFmtId="0" fontId="5" fillId="0" borderId="0" xfId="0" applyFont="1"/>
    <xf numFmtId="0" fontId="9" fillId="0" borderId="2" xfId="0" applyFont="1" applyBorder="1" applyAlignment="1">
      <alignment horizontal="center"/>
    </xf>
    <xf numFmtId="0" fontId="9" fillId="0" borderId="2" xfId="0" quotePrefix="1" applyFont="1" applyFill="1" applyBorder="1" applyAlignment="1">
      <alignment wrapText="1"/>
    </xf>
    <xf numFmtId="3" fontId="26" fillId="0" borderId="2" xfId="0" applyNumberFormat="1" applyFont="1" applyBorder="1" applyAlignment="1">
      <alignment horizontal="right"/>
    </xf>
    <xf numFmtId="3" fontId="26" fillId="0" borderId="2" xfId="0" applyNumberFormat="1" applyFont="1" applyBorder="1" applyAlignment="1">
      <alignment horizontal="left"/>
    </xf>
    <xf numFmtId="3" fontId="27" fillId="0" borderId="2" xfId="0" applyNumberFormat="1" applyFont="1" applyBorder="1" applyAlignment="1">
      <alignment horizontal="left"/>
    </xf>
    <xf numFmtId="3" fontId="9" fillId="0" borderId="2" xfId="1" applyNumberFormat="1" applyFont="1" applyBorder="1" applyAlignment="1"/>
    <xf numFmtId="3" fontId="9" fillId="0" borderId="2" xfId="1" applyNumberFormat="1" applyFont="1" applyBorder="1" applyAlignment="1">
      <alignment horizontal="left"/>
    </xf>
    <xf numFmtId="3" fontId="9" fillId="0" borderId="2" xfId="1" applyNumberFormat="1" applyFont="1" applyBorder="1" applyAlignment="1">
      <alignment horizontal="right"/>
    </xf>
    <xf numFmtId="3" fontId="28" fillId="0" borderId="2" xfId="1" applyNumberFormat="1" applyFont="1" applyBorder="1" applyAlignment="1">
      <alignment horizontal="left"/>
    </xf>
    <xf numFmtId="3" fontId="9" fillId="0" borderId="2" xfId="0" applyNumberFormat="1" applyFont="1" applyFill="1" applyBorder="1" applyAlignment="1">
      <alignment horizontal="right"/>
    </xf>
    <xf numFmtId="3" fontId="9" fillId="0" borderId="0" xfId="0" applyNumberFormat="1" applyFont="1" applyBorder="1" applyAlignment="1">
      <alignment horizontal="right"/>
    </xf>
    <xf numFmtId="0" fontId="11" fillId="0" borderId="1" xfId="0" applyFont="1" applyBorder="1" applyAlignment="1">
      <alignment horizontal="center" vertical="center"/>
    </xf>
    <xf numFmtId="0" fontId="16" fillId="0" borderId="0" xfId="2" applyFont="1" applyFill="1"/>
    <xf numFmtId="3" fontId="21" fillId="0" borderId="0" xfId="1" applyNumberFormat="1" applyFont="1" applyBorder="1" applyAlignment="1">
      <alignment horizontal="right"/>
    </xf>
    <xf numFmtId="4" fontId="12" fillId="0" borderId="0" xfId="0" applyNumberFormat="1" applyFont="1" applyFill="1" applyBorder="1" applyAlignment="1">
      <alignment horizontal="right"/>
    </xf>
    <xf numFmtId="4" fontId="12" fillId="0" borderId="0" xfId="0" applyNumberFormat="1" applyFont="1" applyFill="1" applyBorder="1" applyAlignment="1">
      <alignment horizontal="left"/>
    </xf>
    <xf numFmtId="3" fontId="4" fillId="0" borderId="0" xfId="0" applyNumberFormat="1" applyFont="1" applyAlignment="1">
      <alignment horizontal="right"/>
    </xf>
    <xf numFmtId="0" fontId="4" fillId="0" borderId="0" xfId="0" applyFont="1" applyAlignment="1">
      <alignment horizontal="right"/>
    </xf>
    <xf numFmtId="0" fontId="11" fillId="0" borderId="0" xfId="0" applyFont="1" applyAlignment="1">
      <alignment vertical="center"/>
    </xf>
    <xf numFmtId="0" fontId="24" fillId="0" borderId="0" xfId="0" applyFont="1" applyAlignment="1">
      <alignment vertical="center"/>
    </xf>
    <xf numFmtId="0" fontId="36" fillId="0" borderId="0" xfId="0" applyFont="1" applyAlignment="1">
      <alignment vertical="center"/>
    </xf>
    <xf numFmtId="0" fontId="0" fillId="0" borderId="0" xfId="0" applyAlignment="1">
      <alignment horizontal="left"/>
    </xf>
    <xf numFmtId="0" fontId="36" fillId="0" borderId="0" xfId="0" applyFont="1" applyAlignment="1">
      <alignment horizontal="left" vertical="center"/>
    </xf>
    <xf numFmtId="0" fontId="37" fillId="0" borderId="0" xfId="0" applyFont="1" applyAlignment="1">
      <alignment vertical="center"/>
    </xf>
    <xf numFmtId="0" fontId="0" fillId="0" borderId="0" xfId="0" applyAlignment="1">
      <alignment wrapText="1"/>
    </xf>
    <xf numFmtId="0" fontId="20" fillId="0" borderId="0" xfId="0" applyFont="1" applyFill="1" applyAlignment="1">
      <alignment horizontal="center" vertical="center"/>
    </xf>
    <xf numFmtId="0" fontId="0" fillId="2" borderId="0" xfId="0" applyFill="1" applyAlignment="1"/>
    <xf numFmtId="0" fontId="11" fillId="0" borderId="1" xfId="0" applyFont="1" applyBorder="1" applyAlignment="1">
      <alignment horizontal="center" vertical="center"/>
    </xf>
    <xf numFmtId="3" fontId="38" fillId="0" borderId="0" xfId="0" applyNumberFormat="1" applyFont="1" applyBorder="1" applyAlignment="1">
      <alignment horizontal="left"/>
    </xf>
    <xf numFmtId="2" fontId="38" fillId="0" borderId="0" xfId="0" applyNumberFormat="1" applyFont="1" applyBorder="1" applyAlignment="1">
      <alignment horizontal="left"/>
    </xf>
    <xf numFmtId="0" fontId="6" fillId="0" borderId="1" xfId="0" applyFont="1" applyBorder="1" applyAlignment="1">
      <alignment horizontal="center" vertical="center"/>
    </xf>
    <xf numFmtId="0" fontId="39" fillId="0" borderId="0" xfId="0" applyFont="1" applyAlignment="1"/>
    <xf numFmtId="0" fontId="39" fillId="0" borderId="0" xfId="0" applyFont="1"/>
    <xf numFmtId="0" fontId="40" fillId="0" borderId="0" xfId="0" applyFont="1" applyAlignment="1"/>
    <xf numFmtId="0" fontId="40" fillId="0" borderId="0" xfId="0" applyFont="1"/>
    <xf numFmtId="0" fontId="41" fillId="2" borderId="0" xfId="3" applyFont="1" applyFill="1" applyAlignment="1" applyProtection="1"/>
    <xf numFmtId="0" fontId="8" fillId="2" borderId="0" xfId="5" applyFont="1" applyFill="1"/>
    <xf numFmtId="0" fontId="6" fillId="0" borderId="0" xfId="0" applyFont="1" applyFill="1" applyBorder="1" applyAlignment="1">
      <alignment wrapText="1"/>
    </xf>
    <xf numFmtId="0" fontId="29" fillId="0" borderId="0" xfId="0" applyFont="1" applyFill="1" applyAlignment="1">
      <alignment horizontal="center" vertical="center"/>
    </xf>
    <xf numFmtId="0" fontId="42" fillId="0" borderId="0" xfId="8" applyFont="1"/>
    <xf numFmtId="0" fontId="42" fillId="0" borderId="0" xfId="8" applyFont="1" applyFill="1"/>
    <xf numFmtId="0" fontId="29" fillId="0" borderId="0" xfId="0" applyFont="1"/>
    <xf numFmtId="0" fontId="43" fillId="0" borderId="0" xfId="0" applyFont="1" applyAlignment="1">
      <alignment vertical="center"/>
    </xf>
    <xf numFmtId="1" fontId="6" fillId="0" borderId="0" xfId="0" applyNumberFormat="1" applyFont="1" applyBorder="1"/>
    <xf numFmtId="1" fontId="9" fillId="0" borderId="0" xfId="0" applyNumberFormat="1" applyFont="1" applyBorder="1"/>
    <xf numFmtId="1" fontId="6" fillId="0" borderId="0" xfId="0" applyNumberFormat="1" applyFont="1" applyFill="1" applyBorder="1"/>
    <xf numFmtId="1" fontId="6" fillId="0" borderId="0" xfId="0" applyNumberFormat="1" applyFont="1" applyFill="1" applyBorder="1" applyAlignment="1"/>
    <xf numFmtId="1" fontId="9" fillId="0" borderId="0" xfId="0" applyNumberFormat="1" applyFont="1" applyFill="1" applyBorder="1"/>
    <xf numFmtId="1" fontId="9" fillId="0" borderId="0" xfId="1" applyNumberFormat="1" applyFont="1" applyBorder="1" applyAlignment="1">
      <alignment horizontal="right"/>
    </xf>
    <xf numFmtId="0" fontId="9" fillId="0" borderId="0" xfId="0" applyFont="1" applyBorder="1" applyAlignment="1">
      <alignment horizontal="right"/>
    </xf>
    <xf numFmtId="1" fontId="9" fillId="0" borderId="0" xfId="0" applyNumberFormat="1" applyFont="1" applyFill="1" applyBorder="1" applyAlignment="1">
      <alignment horizontal="right"/>
    </xf>
    <xf numFmtId="1" fontId="9" fillId="0" borderId="0" xfId="0" applyNumberFormat="1" applyFont="1" applyBorder="1" applyAlignment="1">
      <alignment horizontal="right"/>
    </xf>
    <xf numFmtId="1" fontId="6" fillId="0" borderId="0" xfId="0" applyNumberFormat="1" applyFont="1" applyBorder="1" applyAlignment="1">
      <alignment horizontal="right"/>
    </xf>
    <xf numFmtId="2" fontId="12" fillId="0" borderId="0" xfId="0" applyNumberFormat="1" applyFont="1" applyFill="1" applyBorder="1" applyAlignment="1">
      <alignment horizontal="right"/>
    </xf>
    <xf numFmtId="2" fontId="12" fillId="0" borderId="0" xfId="0" applyNumberFormat="1" applyFont="1" applyBorder="1" applyAlignment="1">
      <alignment horizontal="right"/>
    </xf>
    <xf numFmtId="0" fontId="6" fillId="0" borderId="0" xfId="0" applyFont="1" applyFill="1" applyBorder="1"/>
    <xf numFmtId="0" fontId="8" fillId="0" borderId="0" xfId="0" applyFont="1" applyFill="1" applyBorder="1"/>
    <xf numFmtId="3" fontId="6" fillId="0" borderId="0" xfId="0" applyNumberFormat="1" applyFont="1" applyFill="1" applyBorder="1" applyAlignment="1">
      <alignment horizontal="right" vertical="top"/>
    </xf>
    <xf numFmtId="3" fontId="6" fillId="0" borderId="0" xfId="0" applyNumberFormat="1" applyFont="1" applyBorder="1" applyAlignment="1">
      <alignment horizontal="left" vertical="top"/>
    </xf>
    <xf numFmtId="4" fontId="12" fillId="0" borderId="0" xfId="0" applyNumberFormat="1" applyFont="1" applyBorder="1" applyAlignment="1">
      <alignment horizontal="right"/>
    </xf>
    <xf numFmtId="0" fontId="34" fillId="0" borderId="0" xfId="0" applyFont="1" applyAlignment="1">
      <alignment vertical="center"/>
    </xf>
    <xf numFmtId="0" fontId="44" fillId="0" borderId="0" xfId="8" applyFont="1"/>
    <xf numFmtId="0" fontId="35" fillId="0" borderId="3" xfId="0" applyFont="1" applyBorder="1" applyAlignment="1">
      <alignment vertical="center" wrapText="1"/>
    </xf>
    <xf numFmtId="0" fontId="35" fillId="0" borderId="4" xfId="0" applyFont="1" applyBorder="1" applyAlignment="1">
      <alignment vertical="center" wrapText="1"/>
    </xf>
    <xf numFmtId="0" fontId="34" fillId="0" borderId="3" xfId="0" applyFont="1" applyBorder="1" applyAlignment="1">
      <alignment vertical="top" wrapText="1"/>
    </xf>
    <xf numFmtId="0" fontId="34" fillId="0" borderId="4" xfId="0" applyFont="1" applyBorder="1" applyAlignment="1">
      <alignment vertical="top" wrapText="1"/>
    </xf>
    <xf numFmtId="0" fontId="34" fillId="0" borderId="3" xfId="0" applyFont="1" applyBorder="1" applyAlignment="1">
      <alignment horizontal="left" vertical="top" wrapText="1"/>
    </xf>
    <xf numFmtId="0" fontId="35" fillId="0" borderId="0" xfId="0" applyFont="1" applyAlignment="1">
      <alignment vertical="center"/>
    </xf>
    <xf numFmtId="0" fontId="34" fillId="0" borderId="0" xfId="0" applyFont="1"/>
    <xf numFmtId="0" fontId="34" fillId="0" borderId="0" xfId="0" applyFont="1" applyAlignment="1">
      <alignment vertical="center" wrapText="1"/>
    </xf>
    <xf numFmtId="0" fontId="0" fillId="0" borderId="0" xfId="0" applyAlignment="1">
      <alignment wrapText="1"/>
    </xf>
    <xf numFmtId="0" fontId="6" fillId="2" borderId="0" xfId="2" applyFont="1" applyFill="1" applyAlignment="1">
      <alignment horizontal="center"/>
    </xf>
    <xf numFmtId="0" fontId="13" fillId="2" borderId="0" xfId="2" applyFill="1" applyAlignment="1">
      <alignment horizontal="center"/>
    </xf>
    <xf numFmtId="0" fontId="20" fillId="3" borderId="0" xfId="2" applyFont="1" applyFill="1" applyAlignment="1">
      <alignment horizontal="center" vertical="center"/>
    </xf>
    <xf numFmtId="0" fontId="0" fillId="0" borderId="0" xfId="0" applyAlignment="1">
      <alignment horizontal="center" vertical="center"/>
    </xf>
    <xf numFmtId="0" fontId="34" fillId="0" borderId="0" xfId="0" applyFont="1" applyAlignment="1">
      <alignment vertical="center" wrapText="1"/>
    </xf>
    <xf numFmtId="0" fontId="0" fillId="0" borderId="0" xfId="0" applyAlignment="1">
      <alignment wrapText="1"/>
    </xf>
    <xf numFmtId="0" fontId="20" fillId="3" borderId="0" xfId="0" applyFont="1" applyFill="1" applyAlignment="1">
      <alignment horizontal="center" vertical="center"/>
    </xf>
    <xf numFmtId="0" fontId="36" fillId="0" borderId="0" xfId="0" applyFont="1" applyAlignment="1">
      <alignment vertical="center"/>
    </xf>
    <xf numFmtId="0" fontId="0" fillId="0" borderId="0" xfId="0" applyAlignment="1"/>
    <xf numFmtId="0" fontId="45" fillId="0" borderId="0" xfId="0" applyFont="1" applyFill="1" applyAlignment="1">
      <alignment horizontal="center" vertical="center"/>
    </xf>
    <xf numFmtId="0" fontId="3" fillId="0" borderId="0" xfId="0" applyFont="1" applyAlignment="1">
      <alignment horizontal="center" vertical="center"/>
    </xf>
    <xf numFmtId="0" fontId="3" fillId="0" borderId="0" xfId="0" applyFont="1" applyAlignment="1">
      <alignment wrapText="1"/>
    </xf>
    <xf numFmtId="0" fontId="35" fillId="0" borderId="5" xfId="0" applyFont="1" applyBorder="1" applyAlignment="1">
      <alignment vertical="center" wrapText="1"/>
    </xf>
    <xf numFmtId="0" fontId="35" fillId="0" borderId="6" xfId="0" applyFont="1" applyBorder="1" applyAlignment="1">
      <alignment vertical="center" wrapText="1"/>
    </xf>
    <xf numFmtId="0" fontId="47" fillId="3" borderId="0" xfId="0" applyFont="1" applyFill="1" applyAlignment="1">
      <alignment horizontal="center" vertical="center"/>
    </xf>
    <xf numFmtId="0" fontId="46" fillId="0" borderId="0" xfId="0" applyFont="1" applyAlignment="1">
      <alignment horizontal="center" vertical="center"/>
    </xf>
    <xf numFmtId="0" fontId="11" fillId="0" borderId="1" xfId="0" applyFont="1" applyBorder="1" applyAlignment="1">
      <alignment horizontal="center" vertical="center"/>
    </xf>
    <xf numFmtId="0" fontId="6" fillId="0" borderId="1" xfId="0" applyFont="1" applyBorder="1" applyAlignment="1">
      <alignment horizontal="center" vertical="center"/>
    </xf>
    <xf numFmtId="0" fontId="8" fillId="0" borderId="1" xfId="0" applyFont="1" applyBorder="1" applyAlignment="1">
      <alignment horizontal="center" wrapText="1"/>
    </xf>
    <xf numFmtId="0" fontId="12" fillId="0" borderId="1" xfId="0" applyFont="1" applyBorder="1" applyAlignment="1">
      <alignment horizont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cellXfs>
  <cellStyles count="9">
    <cellStyle name="Hyperlänk" xfId="3" builtinId="8"/>
    <cellStyle name="Normal" xfId="0" builtinId="0"/>
    <cellStyle name="Normal 2" xfId="1"/>
    <cellStyle name="Normal 3" xfId="2"/>
    <cellStyle name="Normal 4" xfId="5"/>
    <cellStyle name="Normal 5" xfId="6"/>
    <cellStyle name="Normal 6" xfId="7"/>
    <cellStyle name="Normal 7" xfId="8"/>
    <cellStyle name="Procent 2" xfId="4"/>
  </cellStyles>
  <dxfs count="0"/>
  <tableStyles count="0" defaultTableStyle="TableStyleMedium9" defaultPivotStyle="PivotStyleLight16"/>
  <colors>
    <mruColors>
      <color rgb="FFC709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4"/>
          <c:order val="0"/>
          <c:tx>
            <c:strRef>
              <c:f>'Järnväg diagramdata'!$A$8</c:f>
              <c:strCache>
                <c:ptCount val="1"/>
                <c:pt idx="0">
                  <c:v>Andra olyckshändelser</c:v>
                </c:pt>
              </c:strCache>
            </c:strRef>
          </c:tx>
          <c:spPr>
            <a:solidFill>
              <a:schemeClr val="accent1">
                <a:lumMod val="60000"/>
                <a:lumOff val="40000"/>
              </a:schemeClr>
            </a:solidFill>
            <a:ln>
              <a:noFill/>
            </a:ln>
            <a:effectLst/>
          </c:spPr>
          <c:invertIfNegative val="0"/>
          <c:cat>
            <c:numRef>
              <c:f>'Järnväg diagramdata'!$B$1:$Q$1</c:f>
              <c:numCache>
                <c:formatCode>General</c:formatCode>
                <c:ptCount val="1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numCache>
            </c:numRef>
          </c:cat>
          <c:val>
            <c:numRef>
              <c:f>'Järnväg diagramdata'!$B$8:$Q$8</c:f>
              <c:numCache>
                <c:formatCode>#,##0</c:formatCode>
                <c:ptCount val="16"/>
                <c:pt idx="0">
                  <c:v>15</c:v>
                </c:pt>
                <c:pt idx="1">
                  <c:v>19</c:v>
                </c:pt>
                <c:pt idx="2">
                  <c:v>30</c:v>
                </c:pt>
                <c:pt idx="3">
                  <c:v>38</c:v>
                </c:pt>
                <c:pt idx="4">
                  <c:v>36</c:v>
                </c:pt>
                <c:pt idx="5">
                  <c:v>22</c:v>
                </c:pt>
                <c:pt idx="6">
                  <c:v>25</c:v>
                </c:pt>
                <c:pt idx="7">
                  <c:v>26</c:v>
                </c:pt>
                <c:pt idx="8">
                  <c:v>20</c:v>
                </c:pt>
                <c:pt idx="9">
                  <c:v>21</c:v>
                </c:pt>
                <c:pt idx="10">
                  <c:v>41</c:v>
                </c:pt>
                <c:pt idx="11">
                  <c:v>32</c:v>
                </c:pt>
                <c:pt idx="12">
                  <c:v>18</c:v>
                </c:pt>
                <c:pt idx="13">
                  <c:v>19</c:v>
                </c:pt>
                <c:pt idx="14">
                  <c:v>9</c:v>
                </c:pt>
                <c:pt idx="15">
                  <c:v>2</c:v>
                </c:pt>
              </c:numCache>
            </c:numRef>
          </c:val>
        </c:ser>
        <c:ser>
          <c:idx val="3"/>
          <c:order val="1"/>
          <c:tx>
            <c:strRef>
              <c:f>'Järnväg diagramdata'!$A$7</c:f>
              <c:strCache>
                <c:ptCount val="1"/>
                <c:pt idx="0">
                  <c:v>Urspårningar och kollisioner vid växling  (2007–)</c:v>
                </c:pt>
              </c:strCache>
            </c:strRef>
          </c:tx>
          <c:spPr>
            <a:pattFill prst="ltHorz">
              <a:fgClr>
                <a:schemeClr val="accent1"/>
              </a:fgClr>
              <a:bgClr>
                <a:schemeClr val="bg1"/>
              </a:bgClr>
            </a:pattFill>
            <a:ln>
              <a:noFill/>
            </a:ln>
            <a:effectLst/>
          </c:spPr>
          <c:invertIfNegative val="0"/>
          <c:cat>
            <c:numRef>
              <c:f>'Järnväg diagramdata'!$B$1:$Q$1</c:f>
              <c:numCache>
                <c:formatCode>General</c:formatCode>
                <c:ptCount val="1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numCache>
            </c:numRef>
          </c:cat>
          <c:val>
            <c:numRef>
              <c:f>'Järnväg diagramdata'!$B$7:$Q$7</c:f>
              <c:numCache>
                <c:formatCode>#,##0</c:formatCode>
                <c:ptCount val="16"/>
                <c:pt idx="0">
                  <c:v>0</c:v>
                </c:pt>
                <c:pt idx="1">
                  <c:v>0</c:v>
                </c:pt>
                <c:pt idx="2">
                  <c:v>0</c:v>
                </c:pt>
                <c:pt idx="3">
                  <c:v>0</c:v>
                </c:pt>
                <c:pt idx="4">
                  <c:v>0</c:v>
                </c:pt>
                <c:pt idx="5">
                  <c:v>0</c:v>
                </c:pt>
                <c:pt idx="6">
                  <c:v>0</c:v>
                </c:pt>
                <c:pt idx="7">
                  <c:v>6</c:v>
                </c:pt>
                <c:pt idx="8">
                  <c:v>6</c:v>
                </c:pt>
                <c:pt idx="9">
                  <c:v>4</c:v>
                </c:pt>
                <c:pt idx="10">
                  <c:v>5</c:v>
                </c:pt>
                <c:pt idx="11">
                  <c:v>6</c:v>
                </c:pt>
                <c:pt idx="12">
                  <c:v>4</c:v>
                </c:pt>
                <c:pt idx="13">
                  <c:v>1</c:v>
                </c:pt>
                <c:pt idx="14">
                  <c:v>5</c:v>
                </c:pt>
                <c:pt idx="15">
                  <c:v>7</c:v>
                </c:pt>
              </c:numCache>
            </c:numRef>
          </c:val>
        </c:ser>
        <c:ser>
          <c:idx val="5"/>
          <c:order val="2"/>
          <c:tx>
            <c:strRef>
              <c:f>'Järnväg diagramdata'!$A$6</c:f>
              <c:strCache>
                <c:ptCount val="1"/>
                <c:pt idx="0">
                  <c:v>Personolyckor orsakade av rullande materiel i rörelse (2014–)</c:v>
                </c:pt>
              </c:strCache>
            </c:strRef>
          </c:tx>
          <c:invertIfNegative val="0"/>
          <c:val>
            <c:numRef>
              <c:f>'Järnväg diagramdata'!$B$6:$Q$6</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19</c:v>
                </c:pt>
                <c:pt idx="15">
                  <c:v>18</c:v>
                </c:pt>
              </c:numCache>
            </c:numRef>
          </c:val>
        </c:ser>
        <c:ser>
          <c:idx val="2"/>
          <c:order val="3"/>
          <c:tx>
            <c:strRef>
              <c:f>'Järnväg diagramdata'!$A$5</c:f>
              <c:strCache>
                <c:ptCount val="1"/>
                <c:pt idx="0">
                  <c:v>Kollisioner vid vägkorsning i plan</c:v>
                </c:pt>
              </c:strCache>
            </c:strRef>
          </c:tx>
          <c:spPr>
            <a:solidFill>
              <a:schemeClr val="accent1">
                <a:lumMod val="75000"/>
              </a:schemeClr>
            </a:solidFill>
            <a:ln>
              <a:noFill/>
            </a:ln>
            <a:effectLst/>
          </c:spPr>
          <c:invertIfNegative val="0"/>
          <c:cat>
            <c:numRef>
              <c:f>'Järnväg diagramdata'!$B$1:$Q$1</c:f>
              <c:numCache>
                <c:formatCode>General</c:formatCode>
                <c:ptCount val="1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numCache>
            </c:numRef>
          </c:cat>
          <c:val>
            <c:numRef>
              <c:f>'Järnväg diagramdata'!$B$5:$Q$5</c:f>
              <c:numCache>
                <c:formatCode>#,##0</c:formatCode>
                <c:ptCount val="16"/>
                <c:pt idx="0">
                  <c:v>12</c:v>
                </c:pt>
                <c:pt idx="1">
                  <c:v>12</c:v>
                </c:pt>
                <c:pt idx="2">
                  <c:v>10</c:v>
                </c:pt>
                <c:pt idx="3">
                  <c:v>10</c:v>
                </c:pt>
                <c:pt idx="4">
                  <c:v>19</c:v>
                </c:pt>
                <c:pt idx="5">
                  <c:v>21</c:v>
                </c:pt>
                <c:pt idx="6">
                  <c:v>18</c:v>
                </c:pt>
                <c:pt idx="7">
                  <c:v>15</c:v>
                </c:pt>
                <c:pt idx="8">
                  <c:v>6</c:v>
                </c:pt>
                <c:pt idx="9">
                  <c:v>16</c:v>
                </c:pt>
                <c:pt idx="10">
                  <c:v>16</c:v>
                </c:pt>
                <c:pt idx="11">
                  <c:v>9</c:v>
                </c:pt>
                <c:pt idx="12">
                  <c:v>12</c:v>
                </c:pt>
                <c:pt idx="13">
                  <c:v>14</c:v>
                </c:pt>
                <c:pt idx="14">
                  <c:v>11</c:v>
                </c:pt>
                <c:pt idx="15">
                  <c:v>9</c:v>
                </c:pt>
              </c:numCache>
            </c:numRef>
          </c:val>
        </c:ser>
        <c:ser>
          <c:idx val="1"/>
          <c:order val="4"/>
          <c:tx>
            <c:strRef>
              <c:f>'Järnväg diagramdata'!$A$4</c:f>
              <c:strCache>
                <c:ptCount val="1"/>
                <c:pt idx="0">
                  <c:v>Sammanstötningar vid tågrörelse </c:v>
                </c:pt>
              </c:strCache>
            </c:strRef>
          </c:tx>
          <c:spPr>
            <a:pattFill prst="smCheck">
              <a:fgClr>
                <a:schemeClr val="accent1"/>
              </a:fgClr>
              <a:bgClr>
                <a:schemeClr val="bg1"/>
              </a:bgClr>
            </a:pattFill>
            <a:ln>
              <a:noFill/>
            </a:ln>
            <a:effectLst/>
          </c:spPr>
          <c:invertIfNegative val="0"/>
          <c:cat>
            <c:numRef>
              <c:f>'Järnväg diagramdata'!$B$1:$Q$1</c:f>
              <c:numCache>
                <c:formatCode>General</c:formatCode>
                <c:ptCount val="1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numCache>
            </c:numRef>
          </c:cat>
          <c:val>
            <c:numRef>
              <c:f>'Järnväg diagramdata'!$B$4:$Q$4</c:f>
              <c:numCache>
                <c:formatCode>#,##0</c:formatCode>
                <c:ptCount val="16"/>
                <c:pt idx="0">
                  <c:v>1</c:v>
                </c:pt>
                <c:pt idx="1">
                  <c:v>7</c:v>
                </c:pt>
                <c:pt idx="2">
                  <c:v>7</c:v>
                </c:pt>
                <c:pt idx="3">
                  <c:v>8</c:v>
                </c:pt>
                <c:pt idx="4">
                  <c:v>5</c:v>
                </c:pt>
                <c:pt idx="5">
                  <c:v>9</c:v>
                </c:pt>
                <c:pt idx="6">
                  <c:v>7</c:v>
                </c:pt>
                <c:pt idx="7">
                  <c:v>1</c:v>
                </c:pt>
                <c:pt idx="8">
                  <c:v>4</c:v>
                </c:pt>
                <c:pt idx="9">
                  <c:v>1</c:v>
                </c:pt>
                <c:pt idx="10">
                  <c:v>3</c:v>
                </c:pt>
                <c:pt idx="11">
                  <c:v>2</c:v>
                </c:pt>
                <c:pt idx="12">
                  <c:v>4</c:v>
                </c:pt>
                <c:pt idx="13">
                  <c:v>3</c:v>
                </c:pt>
                <c:pt idx="14">
                  <c:v>4</c:v>
                </c:pt>
                <c:pt idx="15">
                  <c:v>3</c:v>
                </c:pt>
              </c:numCache>
            </c:numRef>
          </c:val>
        </c:ser>
        <c:ser>
          <c:idx val="0"/>
          <c:order val="5"/>
          <c:tx>
            <c:strRef>
              <c:f>'Järnväg diagramdata'!$A$3</c:f>
              <c:strCache>
                <c:ptCount val="1"/>
                <c:pt idx="0">
                  <c:v>Urspårningar vid tågrörelse </c:v>
                </c:pt>
              </c:strCache>
            </c:strRef>
          </c:tx>
          <c:spPr>
            <a:solidFill>
              <a:schemeClr val="accent1">
                <a:lumMod val="50000"/>
              </a:schemeClr>
            </a:solidFill>
            <a:ln>
              <a:noFill/>
            </a:ln>
            <a:effectLst/>
          </c:spPr>
          <c:invertIfNegative val="0"/>
          <c:cat>
            <c:numRef>
              <c:f>'Järnväg diagramdata'!$B$1:$Q$1</c:f>
              <c:numCache>
                <c:formatCode>General</c:formatCode>
                <c:ptCount val="1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numCache>
            </c:numRef>
          </c:cat>
          <c:val>
            <c:numRef>
              <c:f>'Järnväg diagramdata'!$B$3:$Q$3</c:f>
              <c:numCache>
                <c:formatCode>#,##0</c:formatCode>
                <c:ptCount val="16"/>
                <c:pt idx="0">
                  <c:v>2</c:v>
                </c:pt>
                <c:pt idx="1">
                  <c:v>21</c:v>
                </c:pt>
                <c:pt idx="2">
                  <c:v>9</c:v>
                </c:pt>
                <c:pt idx="3">
                  <c:v>8</c:v>
                </c:pt>
                <c:pt idx="4">
                  <c:v>12</c:v>
                </c:pt>
                <c:pt idx="5">
                  <c:v>2</c:v>
                </c:pt>
                <c:pt idx="6">
                  <c:v>12</c:v>
                </c:pt>
                <c:pt idx="7">
                  <c:v>11</c:v>
                </c:pt>
                <c:pt idx="8">
                  <c:v>14</c:v>
                </c:pt>
                <c:pt idx="9">
                  <c:v>7</c:v>
                </c:pt>
                <c:pt idx="10">
                  <c:v>8</c:v>
                </c:pt>
                <c:pt idx="11">
                  <c:v>7</c:v>
                </c:pt>
                <c:pt idx="12">
                  <c:v>10</c:v>
                </c:pt>
                <c:pt idx="13">
                  <c:v>9</c:v>
                </c:pt>
                <c:pt idx="14">
                  <c:v>10</c:v>
                </c:pt>
                <c:pt idx="15">
                  <c:v>3</c:v>
                </c:pt>
              </c:numCache>
            </c:numRef>
          </c:val>
        </c:ser>
        <c:dLbls>
          <c:showLegendKey val="0"/>
          <c:showVal val="0"/>
          <c:showCatName val="0"/>
          <c:showSerName val="0"/>
          <c:showPercent val="0"/>
          <c:showBubbleSize val="0"/>
        </c:dLbls>
        <c:gapWidth val="150"/>
        <c:overlap val="100"/>
        <c:axId val="480668464"/>
        <c:axId val="480666504"/>
      </c:barChart>
      <c:catAx>
        <c:axId val="480668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400" b="0" i="0" u="none" strike="noStrike" kern="1200" baseline="0">
                <a:solidFill>
                  <a:sysClr val="windowText" lastClr="000000"/>
                </a:solidFill>
                <a:latin typeface="+mn-lt"/>
                <a:ea typeface="+mn-ea"/>
                <a:cs typeface="+mn-cs"/>
              </a:defRPr>
            </a:pPr>
            <a:endParaRPr lang="sv-SE"/>
          </a:p>
        </c:txPr>
        <c:crossAx val="480666504"/>
        <c:crosses val="autoZero"/>
        <c:auto val="1"/>
        <c:lblAlgn val="ctr"/>
        <c:lblOffset val="100"/>
        <c:noMultiLvlLbl val="0"/>
      </c:catAx>
      <c:valAx>
        <c:axId val="4806665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480668464"/>
        <c:crosses val="autoZero"/>
        <c:crossBetween val="between"/>
      </c:valAx>
      <c:spPr>
        <a:noFill/>
        <a:ln>
          <a:noFill/>
        </a:ln>
        <a:effectLst/>
      </c:spPr>
    </c:plotArea>
    <c:legend>
      <c:legendPos val="r"/>
      <c:layout>
        <c:manualLayout>
          <c:xMode val="edge"/>
          <c:yMode val="edge"/>
          <c:x val="0.67333005986360461"/>
          <c:y val="3.3419493637911135E-2"/>
          <c:w val="0.32386726155975132"/>
          <c:h val="0.9665805063620889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167" l="0.70000000000000062" r="0.70000000000000062" t="0.7500000000000016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8.0659837345733745E-2"/>
          <c:y val="6.4102697863869934E-2"/>
          <c:w val="0.81377577956090363"/>
          <c:h val="0.76282210458004662"/>
        </c:manualLayout>
      </c:layout>
      <c:lineChart>
        <c:grouping val="standard"/>
        <c:varyColors val="0"/>
        <c:ser>
          <c:idx val="1"/>
          <c:order val="0"/>
          <c:tx>
            <c:strRef>
              <c:f>'Tunnelbana diagramdata'!$A$8</c:f>
              <c:strCache>
                <c:ptCount val="1"/>
                <c:pt idx="0">
                  <c:v>Avlidna</c:v>
                </c:pt>
              </c:strCache>
            </c:strRef>
          </c:tx>
          <c:marker>
            <c:symbol val="circle"/>
            <c:size val="6"/>
          </c:marker>
          <c:cat>
            <c:numRef>
              <c:f>'Tunnelbana diagramdata'!$B$1:$Q$1</c:f>
              <c:numCache>
                <c:formatCode>General</c:formatCode>
                <c:ptCount val="1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numCache>
            </c:numRef>
          </c:cat>
          <c:val>
            <c:numRef>
              <c:f>'Tunnelbana diagramdata'!$B$8:$Q$8</c:f>
              <c:numCache>
                <c:formatCode>#,##0</c:formatCode>
                <c:ptCount val="16"/>
                <c:pt idx="0">
                  <c:v>4</c:v>
                </c:pt>
                <c:pt idx="1">
                  <c:v>0</c:v>
                </c:pt>
                <c:pt idx="2">
                  <c:v>3</c:v>
                </c:pt>
                <c:pt idx="3">
                  <c:v>5</c:v>
                </c:pt>
                <c:pt idx="4">
                  <c:v>2</c:v>
                </c:pt>
                <c:pt idx="5">
                  <c:v>1</c:v>
                </c:pt>
                <c:pt idx="6">
                  <c:v>1</c:v>
                </c:pt>
                <c:pt idx="7">
                  <c:v>0</c:v>
                </c:pt>
                <c:pt idx="8">
                  <c:v>5</c:v>
                </c:pt>
                <c:pt idx="9">
                  <c:v>1</c:v>
                </c:pt>
                <c:pt idx="10">
                  <c:v>4</c:v>
                </c:pt>
                <c:pt idx="11">
                  <c:v>5</c:v>
                </c:pt>
                <c:pt idx="12">
                  <c:v>3</c:v>
                </c:pt>
                <c:pt idx="13">
                  <c:v>1</c:v>
                </c:pt>
                <c:pt idx="14">
                  <c:v>1</c:v>
                </c:pt>
                <c:pt idx="15">
                  <c:v>4</c:v>
                </c:pt>
              </c:numCache>
            </c:numRef>
          </c:val>
          <c:smooth val="0"/>
        </c:ser>
        <c:dLbls>
          <c:showLegendKey val="0"/>
          <c:showVal val="0"/>
          <c:showCatName val="0"/>
          <c:showSerName val="0"/>
          <c:showPercent val="0"/>
          <c:showBubbleSize val="0"/>
        </c:dLbls>
        <c:marker val="1"/>
        <c:smooth val="0"/>
        <c:axId val="326165040"/>
        <c:axId val="326168568"/>
      </c:lineChart>
      <c:catAx>
        <c:axId val="326165040"/>
        <c:scaling>
          <c:orientation val="minMax"/>
        </c:scaling>
        <c:delete val="0"/>
        <c:axPos val="b"/>
        <c:numFmt formatCode="General" sourceLinked="1"/>
        <c:majorTickMark val="out"/>
        <c:minorTickMark val="none"/>
        <c:tickLblPos val="nextTo"/>
        <c:txPr>
          <a:bodyPr rot="5400000" vert="horz"/>
          <a:lstStyle/>
          <a:p>
            <a:pPr>
              <a:defRPr sz="1400"/>
            </a:pPr>
            <a:endParaRPr lang="sv-SE"/>
          </a:p>
        </c:txPr>
        <c:crossAx val="326168568"/>
        <c:crosses val="autoZero"/>
        <c:auto val="1"/>
        <c:lblAlgn val="ctr"/>
        <c:lblOffset val="100"/>
        <c:tickLblSkip val="1"/>
        <c:tickMarkSkip val="1"/>
        <c:noMultiLvlLbl val="0"/>
      </c:catAx>
      <c:valAx>
        <c:axId val="326168568"/>
        <c:scaling>
          <c:orientation val="minMax"/>
        </c:scaling>
        <c:delete val="0"/>
        <c:axPos val="l"/>
        <c:majorGridlines/>
        <c:numFmt formatCode="#,##0" sourceLinked="1"/>
        <c:majorTickMark val="out"/>
        <c:minorTickMark val="none"/>
        <c:tickLblPos val="nextTo"/>
        <c:spPr>
          <a:ln>
            <a:noFill/>
          </a:ln>
        </c:spPr>
        <c:txPr>
          <a:bodyPr rot="0" vert="horz"/>
          <a:lstStyle/>
          <a:p>
            <a:pPr>
              <a:defRPr sz="1400"/>
            </a:pPr>
            <a:endParaRPr lang="sv-SE"/>
          </a:p>
        </c:txPr>
        <c:crossAx val="326165040"/>
        <c:crosses val="autoZero"/>
        <c:crossBetween val="midCat"/>
      </c:valAx>
    </c:plotArea>
    <c:plotVisOnly val="1"/>
    <c:dispBlanksAs val="gap"/>
    <c:showDLblsOverMax val="0"/>
  </c:chart>
  <c:spPr>
    <a:ln>
      <a:noFill/>
    </a:ln>
  </c:spPr>
  <c:printSettings>
    <c:headerFooter alignWithMargins="0"/>
    <c:pageMargins b="1" l="0.75000000000000733" r="0.75000000000000733"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'Tunnelbana diagramdata'!$A$9</c:f>
              <c:strCache>
                <c:ptCount val="1"/>
                <c:pt idx="0">
                  <c:v>kvinnor</c:v>
                </c:pt>
              </c:strCache>
            </c:strRef>
          </c:tx>
          <c:spPr>
            <a:pattFill prst="pct90">
              <a:fgClr>
                <a:schemeClr val="accent1"/>
              </a:fgClr>
              <a:bgClr>
                <a:schemeClr val="bg1"/>
              </a:bgClr>
            </a:pattFill>
            <a:ln>
              <a:noFill/>
            </a:ln>
            <a:effectLst/>
          </c:spPr>
          <c:invertIfNegative val="1"/>
          <c:cat>
            <c:numRef>
              <c:f>'Tunnelbana diagramdata'!$K$1:$Q$1</c:f>
              <c:numCache>
                <c:formatCode>General</c:formatCode>
                <c:ptCount val="7"/>
                <c:pt idx="0">
                  <c:v>2009</c:v>
                </c:pt>
                <c:pt idx="1">
                  <c:v>2010</c:v>
                </c:pt>
                <c:pt idx="2">
                  <c:v>2011</c:v>
                </c:pt>
                <c:pt idx="3">
                  <c:v>2012</c:v>
                </c:pt>
                <c:pt idx="4">
                  <c:v>2013</c:v>
                </c:pt>
                <c:pt idx="5">
                  <c:v>2014</c:v>
                </c:pt>
                <c:pt idx="6">
                  <c:v>2015</c:v>
                </c:pt>
              </c:numCache>
            </c:numRef>
          </c:cat>
          <c:val>
            <c:numRef>
              <c:f>'Tunnelbana diagramdata'!$K$9:$Q$9</c:f>
              <c:numCache>
                <c:formatCode>#,##0</c:formatCode>
                <c:ptCount val="7"/>
                <c:pt idx="0">
                  <c:v>0</c:v>
                </c:pt>
                <c:pt idx="1">
                  <c:v>0</c:v>
                </c:pt>
                <c:pt idx="2">
                  <c:v>1</c:v>
                </c:pt>
                <c:pt idx="3">
                  <c:v>0</c:v>
                </c:pt>
                <c:pt idx="4">
                  <c:v>0</c:v>
                </c:pt>
                <c:pt idx="5">
                  <c:v>0</c:v>
                </c:pt>
                <c:pt idx="6">
                  <c:v>0</c:v>
                </c:pt>
              </c:numCache>
            </c:numRef>
          </c:val>
        </c:ser>
        <c:ser>
          <c:idx val="1"/>
          <c:order val="1"/>
          <c:tx>
            <c:strRef>
              <c:f>'Tunnelbana diagramdata'!$A$10</c:f>
              <c:strCache>
                <c:ptCount val="1"/>
                <c:pt idx="0">
                  <c:v>män</c:v>
                </c:pt>
              </c:strCache>
            </c:strRef>
          </c:tx>
          <c:spPr>
            <a:solidFill>
              <a:schemeClr val="accent2"/>
            </a:solidFill>
            <a:ln>
              <a:noFill/>
            </a:ln>
            <a:effectLst/>
          </c:spPr>
          <c:invertIfNegative val="0"/>
          <c:cat>
            <c:numRef>
              <c:f>'Tunnelbana diagramdata'!$K$1:$Q$1</c:f>
              <c:numCache>
                <c:formatCode>General</c:formatCode>
                <c:ptCount val="7"/>
                <c:pt idx="0">
                  <c:v>2009</c:v>
                </c:pt>
                <c:pt idx="1">
                  <c:v>2010</c:v>
                </c:pt>
                <c:pt idx="2">
                  <c:v>2011</c:v>
                </c:pt>
                <c:pt idx="3">
                  <c:v>2012</c:v>
                </c:pt>
                <c:pt idx="4">
                  <c:v>2013</c:v>
                </c:pt>
                <c:pt idx="5">
                  <c:v>2014</c:v>
                </c:pt>
                <c:pt idx="6">
                  <c:v>2015</c:v>
                </c:pt>
              </c:numCache>
            </c:numRef>
          </c:cat>
          <c:val>
            <c:numRef>
              <c:f>'Tunnelbana diagramdata'!$K$10:$Q$10</c:f>
              <c:numCache>
                <c:formatCode>#,##0</c:formatCode>
                <c:ptCount val="7"/>
                <c:pt idx="0">
                  <c:v>1</c:v>
                </c:pt>
                <c:pt idx="1">
                  <c:v>4</c:v>
                </c:pt>
                <c:pt idx="2">
                  <c:v>4</c:v>
                </c:pt>
                <c:pt idx="3">
                  <c:v>3</c:v>
                </c:pt>
                <c:pt idx="4">
                  <c:v>1</c:v>
                </c:pt>
                <c:pt idx="5">
                  <c:v>1</c:v>
                </c:pt>
                <c:pt idx="6">
                  <c:v>4</c:v>
                </c:pt>
              </c:numCache>
            </c:numRef>
          </c:val>
        </c:ser>
        <c:dLbls>
          <c:showLegendKey val="0"/>
          <c:showVal val="0"/>
          <c:showCatName val="0"/>
          <c:showSerName val="0"/>
          <c:showPercent val="0"/>
          <c:showBubbleSize val="0"/>
        </c:dLbls>
        <c:gapWidth val="150"/>
        <c:overlap val="100"/>
        <c:axId val="326166216"/>
        <c:axId val="326166608"/>
      </c:barChart>
      <c:catAx>
        <c:axId val="326166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326166608"/>
        <c:crosses val="autoZero"/>
        <c:auto val="1"/>
        <c:lblAlgn val="ctr"/>
        <c:lblOffset val="100"/>
        <c:noMultiLvlLbl val="0"/>
      </c:catAx>
      <c:valAx>
        <c:axId val="3261666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326166216"/>
        <c:crosses val="autoZero"/>
        <c:crossBetween val="between"/>
      </c:valAx>
      <c:spPr>
        <a:noFill/>
        <a:ln>
          <a:noFill/>
        </a:ln>
        <a:effectLst/>
      </c:spPr>
    </c:plotArea>
    <c:legend>
      <c:legendPos val="b"/>
      <c:layout>
        <c:manualLayout>
          <c:xMode val="edge"/>
          <c:yMode val="edge"/>
          <c:x val="0.35703870874408433"/>
          <c:y val="0.90775352562794898"/>
          <c:w val="0.30901953003906024"/>
          <c:h val="9.2246474372050663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322" l="0.70000000000000062" r="0.70000000000000062" t="0.75000000000000322"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'Tunnelbana diagramdata'!$A$12</c:f>
              <c:strCache>
                <c:ptCount val="1"/>
                <c:pt idx="0">
                  <c:v>kvinnor</c:v>
                </c:pt>
              </c:strCache>
            </c:strRef>
          </c:tx>
          <c:spPr>
            <a:pattFill prst="pct90">
              <a:fgClr>
                <a:schemeClr val="accent1"/>
              </a:fgClr>
              <a:bgClr>
                <a:schemeClr val="bg1"/>
              </a:bgClr>
            </a:pattFill>
            <a:ln>
              <a:noFill/>
            </a:ln>
            <a:effectLst/>
          </c:spPr>
          <c:invertIfNegative val="0"/>
          <c:cat>
            <c:numRef>
              <c:f>'Tunnelbana diagramdata'!$K$1:$Q$1</c:f>
              <c:numCache>
                <c:formatCode>General</c:formatCode>
                <c:ptCount val="7"/>
                <c:pt idx="0">
                  <c:v>2009</c:v>
                </c:pt>
                <c:pt idx="1">
                  <c:v>2010</c:v>
                </c:pt>
                <c:pt idx="2">
                  <c:v>2011</c:v>
                </c:pt>
                <c:pt idx="3">
                  <c:v>2012</c:v>
                </c:pt>
                <c:pt idx="4">
                  <c:v>2013</c:v>
                </c:pt>
                <c:pt idx="5">
                  <c:v>2014</c:v>
                </c:pt>
                <c:pt idx="6">
                  <c:v>2015</c:v>
                </c:pt>
              </c:numCache>
            </c:numRef>
          </c:cat>
          <c:val>
            <c:numRef>
              <c:f>'Tunnelbana diagramdata'!$K$12:$Q$12</c:f>
              <c:numCache>
                <c:formatCode>#,##0</c:formatCode>
                <c:ptCount val="7"/>
                <c:pt idx="0">
                  <c:v>1</c:v>
                </c:pt>
                <c:pt idx="1">
                  <c:v>2</c:v>
                </c:pt>
                <c:pt idx="2">
                  <c:v>4</c:v>
                </c:pt>
                <c:pt idx="3">
                  <c:v>0</c:v>
                </c:pt>
                <c:pt idx="4">
                  <c:v>1</c:v>
                </c:pt>
                <c:pt idx="5">
                  <c:v>0</c:v>
                </c:pt>
                <c:pt idx="6">
                  <c:v>0</c:v>
                </c:pt>
              </c:numCache>
            </c:numRef>
          </c:val>
        </c:ser>
        <c:ser>
          <c:idx val="1"/>
          <c:order val="1"/>
          <c:tx>
            <c:strRef>
              <c:f>'Tunnelbana diagramdata'!$A$13</c:f>
              <c:strCache>
                <c:ptCount val="1"/>
                <c:pt idx="0">
                  <c:v>män</c:v>
                </c:pt>
              </c:strCache>
            </c:strRef>
          </c:tx>
          <c:spPr>
            <a:solidFill>
              <a:schemeClr val="accent2"/>
            </a:solidFill>
            <a:ln>
              <a:noFill/>
            </a:ln>
            <a:effectLst/>
          </c:spPr>
          <c:invertIfNegative val="0"/>
          <c:cat>
            <c:numRef>
              <c:f>'Tunnelbana diagramdata'!$K$1:$Q$1</c:f>
              <c:numCache>
                <c:formatCode>General</c:formatCode>
                <c:ptCount val="7"/>
                <c:pt idx="0">
                  <c:v>2009</c:v>
                </c:pt>
                <c:pt idx="1">
                  <c:v>2010</c:v>
                </c:pt>
                <c:pt idx="2">
                  <c:v>2011</c:v>
                </c:pt>
                <c:pt idx="3">
                  <c:v>2012</c:v>
                </c:pt>
                <c:pt idx="4">
                  <c:v>2013</c:v>
                </c:pt>
                <c:pt idx="5">
                  <c:v>2014</c:v>
                </c:pt>
                <c:pt idx="6">
                  <c:v>2015</c:v>
                </c:pt>
              </c:numCache>
            </c:numRef>
          </c:cat>
          <c:val>
            <c:numRef>
              <c:f>'Tunnelbana diagramdata'!$K$13:$Q$13</c:f>
              <c:numCache>
                <c:formatCode>#,##0</c:formatCode>
                <c:ptCount val="7"/>
                <c:pt idx="0">
                  <c:v>0</c:v>
                </c:pt>
                <c:pt idx="1">
                  <c:v>3</c:v>
                </c:pt>
                <c:pt idx="2">
                  <c:v>1</c:v>
                </c:pt>
                <c:pt idx="3">
                  <c:v>5</c:v>
                </c:pt>
                <c:pt idx="4">
                  <c:v>2</c:v>
                </c:pt>
                <c:pt idx="5">
                  <c:v>1</c:v>
                </c:pt>
                <c:pt idx="6">
                  <c:v>2</c:v>
                </c:pt>
              </c:numCache>
            </c:numRef>
          </c:val>
        </c:ser>
        <c:dLbls>
          <c:showLegendKey val="0"/>
          <c:showVal val="0"/>
          <c:showCatName val="0"/>
          <c:showSerName val="0"/>
          <c:showPercent val="0"/>
          <c:showBubbleSize val="0"/>
        </c:dLbls>
        <c:gapWidth val="150"/>
        <c:overlap val="100"/>
        <c:axId val="480671600"/>
        <c:axId val="480669248"/>
      </c:barChart>
      <c:catAx>
        <c:axId val="480671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480669248"/>
        <c:crosses val="autoZero"/>
        <c:auto val="1"/>
        <c:lblAlgn val="ctr"/>
        <c:lblOffset val="100"/>
        <c:noMultiLvlLbl val="0"/>
      </c:catAx>
      <c:valAx>
        <c:axId val="4806692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480671600"/>
        <c:crosses val="autoZero"/>
        <c:crossBetween val="between"/>
      </c:valAx>
      <c:spPr>
        <a:noFill/>
        <a:ln>
          <a:noFill/>
        </a:ln>
        <a:effectLst/>
      </c:spPr>
    </c:plotArea>
    <c:legend>
      <c:legendPos val="b"/>
      <c:layout>
        <c:manualLayout>
          <c:xMode val="edge"/>
          <c:yMode val="edge"/>
          <c:x val="0.36399725739223127"/>
          <c:y val="0.90113170469075998"/>
          <c:w val="0.30323108765247886"/>
          <c:h val="7.8355474796419702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322" l="0.70000000000000062" r="0.70000000000000062" t="0.750000000000003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3"/>
    </mc:Choice>
    <mc:Fallback>
      <c:style val="3"/>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0659837345733745E-2"/>
          <c:y val="6.4102697863869934E-2"/>
          <c:w val="0.81377577956090363"/>
          <c:h val="0.76282210458004662"/>
        </c:manualLayout>
      </c:layout>
      <c:lineChart>
        <c:grouping val="standard"/>
        <c:varyColors val="0"/>
        <c:ser>
          <c:idx val="1"/>
          <c:order val="0"/>
          <c:tx>
            <c:strRef>
              <c:f>'Järnväg diagramdata'!$A$9</c:f>
              <c:strCache>
                <c:ptCount val="1"/>
                <c:pt idx="0">
                  <c:v>Avlidna</c:v>
                </c:pt>
              </c:strCache>
            </c:strRef>
          </c:tx>
          <c:marker>
            <c:symbol val="circle"/>
            <c:size val="6"/>
          </c:marker>
          <c:cat>
            <c:numRef>
              <c:f>'Järnväg diagramdata'!$B$1:$Q$1</c:f>
              <c:numCache>
                <c:formatCode>General</c:formatCode>
                <c:ptCount val="1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numCache>
            </c:numRef>
          </c:cat>
          <c:val>
            <c:numRef>
              <c:f>'Järnväg diagramdata'!$B$9:$Q$9</c:f>
              <c:numCache>
                <c:formatCode>#,##0</c:formatCode>
                <c:ptCount val="16"/>
                <c:pt idx="0">
                  <c:v>19</c:v>
                </c:pt>
                <c:pt idx="1">
                  <c:v>15</c:v>
                </c:pt>
                <c:pt idx="2">
                  <c:v>18</c:v>
                </c:pt>
                <c:pt idx="3">
                  <c:v>20</c:v>
                </c:pt>
                <c:pt idx="4">
                  <c:v>26</c:v>
                </c:pt>
                <c:pt idx="5">
                  <c:v>21</c:v>
                </c:pt>
                <c:pt idx="6">
                  <c:v>19</c:v>
                </c:pt>
                <c:pt idx="7">
                  <c:v>25</c:v>
                </c:pt>
                <c:pt idx="8">
                  <c:v>15</c:v>
                </c:pt>
                <c:pt idx="9">
                  <c:v>19</c:v>
                </c:pt>
                <c:pt idx="10">
                  <c:v>45</c:v>
                </c:pt>
                <c:pt idx="11">
                  <c:v>25</c:v>
                </c:pt>
                <c:pt idx="12">
                  <c:v>15</c:v>
                </c:pt>
                <c:pt idx="13">
                  <c:v>18</c:v>
                </c:pt>
                <c:pt idx="14">
                  <c:v>25</c:v>
                </c:pt>
                <c:pt idx="15">
                  <c:v>16</c:v>
                </c:pt>
              </c:numCache>
            </c:numRef>
          </c:val>
          <c:smooth val="0"/>
        </c:ser>
        <c:dLbls>
          <c:showLegendKey val="0"/>
          <c:showVal val="0"/>
          <c:showCatName val="0"/>
          <c:showSerName val="0"/>
          <c:showPercent val="0"/>
          <c:showBubbleSize val="0"/>
        </c:dLbls>
        <c:marker val="1"/>
        <c:smooth val="0"/>
        <c:axId val="480670816"/>
        <c:axId val="480669640"/>
      </c:lineChart>
      <c:catAx>
        <c:axId val="480670816"/>
        <c:scaling>
          <c:orientation val="minMax"/>
        </c:scaling>
        <c:delete val="0"/>
        <c:axPos val="b"/>
        <c:numFmt formatCode="General" sourceLinked="1"/>
        <c:majorTickMark val="out"/>
        <c:minorTickMark val="none"/>
        <c:tickLblPos val="nextTo"/>
        <c:txPr>
          <a:bodyPr rot="5400000" vert="horz"/>
          <a:lstStyle/>
          <a:p>
            <a:pPr>
              <a:defRPr sz="1400">
                <a:solidFill>
                  <a:sysClr val="windowText" lastClr="000000"/>
                </a:solidFill>
              </a:defRPr>
            </a:pPr>
            <a:endParaRPr lang="sv-SE"/>
          </a:p>
        </c:txPr>
        <c:crossAx val="480669640"/>
        <c:crosses val="autoZero"/>
        <c:auto val="1"/>
        <c:lblAlgn val="ctr"/>
        <c:lblOffset val="100"/>
        <c:tickLblSkip val="1"/>
        <c:tickMarkSkip val="1"/>
        <c:noMultiLvlLbl val="0"/>
      </c:catAx>
      <c:valAx>
        <c:axId val="480669640"/>
        <c:scaling>
          <c:orientation val="minMax"/>
        </c:scaling>
        <c:delete val="0"/>
        <c:axPos val="l"/>
        <c:majorGridlines/>
        <c:numFmt formatCode="#,##0" sourceLinked="1"/>
        <c:majorTickMark val="out"/>
        <c:minorTickMark val="none"/>
        <c:tickLblPos val="nextTo"/>
        <c:spPr>
          <a:ln>
            <a:noFill/>
          </a:ln>
        </c:spPr>
        <c:txPr>
          <a:bodyPr rot="0" vert="horz"/>
          <a:lstStyle/>
          <a:p>
            <a:pPr>
              <a:defRPr sz="1400">
                <a:solidFill>
                  <a:sysClr val="windowText" lastClr="000000"/>
                </a:solidFill>
              </a:defRPr>
            </a:pPr>
            <a:endParaRPr lang="sv-SE"/>
          </a:p>
        </c:txPr>
        <c:crossAx val="480670816"/>
        <c:crosses val="autoZero"/>
        <c:crossBetween val="midCat"/>
        <c:majorUnit val="10"/>
      </c:valAx>
    </c:plotArea>
    <c:plotVisOnly val="1"/>
    <c:dispBlanksAs val="gap"/>
    <c:showDLblsOverMax val="0"/>
  </c:chart>
  <c:spPr>
    <a:ln>
      <a:noFill/>
    </a:ln>
  </c:spPr>
  <c:printSettings>
    <c:headerFooter alignWithMargins="0"/>
    <c:pageMargins b="1" l="0.75000000000000733" r="0.75000000000000733"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'Järnväg diagramdata'!$A$10</c:f>
              <c:strCache>
                <c:ptCount val="1"/>
                <c:pt idx="0">
                  <c:v>kvinnor</c:v>
                </c:pt>
              </c:strCache>
            </c:strRef>
          </c:tx>
          <c:spPr>
            <a:pattFill prst="pct90">
              <a:fgClr>
                <a:schemeClr val="accent1"/>
              </a:fgClr>
              <a:bgClr>
                <a:schemeClr val="bg1"/>
              </a:bgClr>
            </a:pattFill>
            <a:ln>
              <a:noFill/>
            </a:ln>
            <a:effectLst/>
          </c:spPr>
          <c:invertIfNegative val="1"/>
          <c:cat>
            <c:numRef>
              <c:f>'Järnväg diagramdata'!$K$1:$Q$1</c:f>
              <c:numCache>
                <c:formatCode>General</c:formatCode>
                <c:ptCount val="7"/>
                <c:pt idx="0">
                  <c:v>2009</c:v>
                </c:pt>
                <c:pt idx="1">
                  <c:v>2010</c:v>
                </c:pt>
                <c:pt idx="2">
                  <c:v>2011</c:v>
                </c:pt>
                <c:pt idx="3">
                  <c:v>2012</c:v>
                </c:pt>
                <c:pt idx="4">
                  <c:v>2013</c:v>
                </c:pt>
                <c:pt idx="5">
                  <c:v>2014</c:v>
                </c:pt>
                <c:pt idx="6">
                  <c:v>2015</c:v>
                </c:pt>
              </c:numCache>
            </c:numRef>
          </c:cat>
          <c:val>
            <c:numRef>
              <c:f>'Järnväg diagramdata'!$K$10:$Q$10</c:f>
              <c:numCache>
                <c:formatCode>#,##0</c:formatCode>
                <c:ptCount val="7"/>
                <c:pt idx="0">
                  <c:v>8</c:v>
                </c:pt>
                <c:pt idx="1">
                  <c:v>10</c:v>
                </c:pt>
                <c:pt idx="2">
                  <c:v>8</c:v>
                </c:pt>
                <c:pt idx="3">
                  <c:v>4</c:v>
                </c:pt>
                <c:pt idx="4">
                  <c:v>6</c:v>
                </c:pt>
                <c:pt idx="5">
                  <c:v>6</c:v>
                </c:pt>
                <c:pt idx="6">
                  <c:v>3</c:v>
                </c:pt>
              </c:numCache>
            </c:numRef>
          </c:val>
        </c:ser>
        <c:ser>
          <c:idx val="1"/>
          <c:order val="1"/>
          <c:tx>
            <c:strRef>
              <c:f>'Järnväg diagramdata'!$A$11</c:f>
              <c:strCache>
                <c:ptCount val="1"/>
                <c:pt idx="0">
                  <c:v>män</c:v>
                </c:pt>
              </c:strCache>
            </c:strRef>
          </c:tx>
          <c:spPr>
            <a:solidFill>
              <a:schemeClr val="accent2"/>
            </a:solidFill>
            <a:ln>
              <a:noFill/>
            </a:ln>
            <a:effectLst/>
          </c:spPr>
          <c:invertIfNegative val="0"/>
          <c:cat>
            <c:numRef>
              <c:f>'Järnväg diagramdata'!$K$1:$Q$1</c:f>
              <c:numCache>
                <c:formatCode>General</c:formatCode>
                <c:ptCount val="7"/>
                <c:pt idx="0">
                  <c:v>2009</c:v>
                </c:pt>
                <c:pt idx="1">
                  <c:v>2010</c:v>
                </c:pt>
                <c:pt idx="2">
                  <c:v>2011</c:v>
                </c:pt>
                <c:pt idx="3">
                  <c:v>2012</c:v>
                </c:pt>
                <c:pt idx="4">
                  <c:v>2013</c:v>
                </c:pt>
                <c:pt idx="5">
                  <c:v>2014</c:v>
                </c:pt>
                <c:pt idx="6">
                  <c:v>2015</c:v>
                </c:pt>
              </c:numCache>
            </c:numRef>
          </c:cat>
          <c:val>
            <c:numRef>
              <c:f>'Järnväg diagramdata'!$K$11:$Q$11</c:f>
              <c:numCache>
                <c:formatCode>#,##0</c:formatCode>
                <c:ptCount val="7"/>
                <c:pt idx="0">
                  <c:v>11</c:v>
                </c:pt>
                <c:pt idx="1">
                  <c:v>35</c:v>
                </c:pt>
                <c:pt idx="2">
                  <c:v>17</c:v>
                </c:pt>
                <c:pt idx="3">
                  <c:v>11</c:v>
                </c:pt>
                <c:pt idx="4">
                  <c:v>12</c:v>
                </c:pt>
                <c:pt idx="5">
                  <c:v>19</c:v>
                </c:pt>
                <c:pt idx="6">
                  <c:v>13</c:v>
                </c:pt>
              </c:numCache>
            </c:numRef>
          </c:val>
        </c:ser>
        <c:dLbls>
          <c:showLegendKey val="0"/>
          <c:showVal val="0"/>
          <c:showCatName val="0"/>
          <c:showSerName val="0"/>
          <c:showPercent val="0"/>
          <c:showBubbleSize val="0"/>
        </c:dLbls>
        <c:gapWidth val="150"/>
        <c:overlap val="100"/>
        <c:axId val="480673168"/>
        <c:axId val="480671208"/>
      </c:barChart>
      <c:catAx>
        <c:axId val="480673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480671208"/>
        <c:crosses val="autoZero"/>
        <c:auto val="1"/>
        <c:lblAlgn val="ctr"/>
        <c:lblOffset val="100"/>
        <c:noMultiLvlLbl val="0"/>
      </c:catAx>
      <c:valAx>
        <c:axId val="4806712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480673168"/>
        <c:crosses val="autoZero"/>
        <c:crossBetween val="between"/>
        <c:majorUnit val="10"/>
      </c:valAx>
      <c:spPr>
        <a:noFill/>
        <a:ln>
          <a:noFill/>
        </a:ln>
        <a:effectLst/>
      </c:spPr>
    </c:plotArea>
    <c:legend>
      <c:legendPos val="b"/>
      <c:layout>
        <c:manualLayout>
          <c:xMode val="edge"/>
          <c:yMode val="edge"/>
          <c:x val="0.36543765887531776"/>
          <c:y val="0.90775352562794898"/>
          <c:w val="0.31111926757186864"/>
          <c:h val="9.2246474372050663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322" l="0.70000000000000062" r="0.70000000000000062" t="0.7500000000000032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'Järnväg diagramdata'!$A$13</c:f>
              <c:strCache>
                <c:ptCount val="1"/>
                <c:pt idx="0">
                  <c:v>kvinnor</c:v>
                </c:pt>
              </c:strCache>
            </c:strRef>
          </c:tx>
          <c:spPr>
            <a:pattFill prst="pct90">
              <a:fgClr>
                <a:schemeClr val="accent1"/>
              </a:fgClr>
              <a:bgClr>
                <a:schemeClr val="bg1"/>
              </a:bgClr>
            </a:pattFill>
            <a:ln>
              <a:noFill/>
            </a:ln>
            <a:effectLst/>
          </c:spPr>
          <c:invertIfNegative val="0"/>
          <c:cat>
            <c:numRef>
              <c:f>'Järnväg diagramdata'!$K$1:$Q$1</c:f>
              <c:numCache>
                <c:formatCode>General</c:formatCode>
                <c:ptCount val="7"/>
                <c:pt idx="0">
                  <c:v>2009</c:v>
                </c:pt>
                <c:pt idx="1">
                  <c:v>2010</c:v>
                </c:pt>
                <c:pt idx="2">
                  <c:v>2011</c:v>
                </c:pt>
                <c:pt idx="3">
                  <c:v>2012</c:v>
                </c:pt>
                <c:pt idx="4">
                  <c:v>2013</c:v>
                </c:pt>
                <c:pt idx="5">
                  <c:v>2014</c:v>
                </c:pt>
                <c:pt idx="6">
                  <c:v>2015</c:v>
                </c:pt>
              </c:numCache>
            </c:numRef>
          </c:cat>
          <c:val>
            <c:numRef>
              <c:f>'Järnväg diagramdata'!$K$13:$Q$13</c:f>
              <c:numCache>
                <c:formatCode>#,##0</c:formatCode>
                <c:ptCount val="7"/>
                <c:pt idx="0">
                  <c:v>4</c:v>
                </c:pt>
                <c:pt idx="1">
                  <c:v>9</c:v>
                </c:pt>
                <c:pt idx="2">
                  <c:v>5</c:v>
                </c:pt>
                <c:pt idx="3">
                  <c:v>3</c:v>
                </c:pt>
                <c:pt idx="4">
                  <c:v>7</c:v>
                </c:pt>
                <c:pt idx="5">
                  <c:v>4</c:v>
                </c:pt>
                <c:pt idx="6">
                  <c:v>5</c:v>
                </c:pt>
              </c:numCache>
            </c:numRef>
          </c:val>
        </c:ser>
        <c:ser>
          <c:idx val="1"/>
          <c:order val="1"/>
          <c:tx>
            <c:strRef>
              <c:f>'Järnväg diagramdata'!$A$14</c:f>
              <c:strCache>
                <c:ptCount val="1"/>
                <c:pt idx="0">
                  <c:v>män</c:v>
                </c:pt>
              </c:strCache>
            </c:strRef>
          </c:tx>
          <c:spPr>
            <a:solidFill>
              <a:schemeClr val="accent2"/>
            </a:solidFill>
            <a:ln>
              <a:noFill/>
            </a:ln>
            <a:effectLst/>
          </c:spPr>
          <c:invertIfNegative val="0"/>
          <c:cat>
            <c:numRef>
              <c:f>'Järnväg diagramdata'!$K$1:$Q$1</c:f>
              <c:numCache>
                <c:formatCode>General</c:formatCode>
                <c:ptCount val="7"/>
                <c:pt idx="0">
                  <c:v>2009</c:v>
                </c:pt>
                <c:pt idx="1">
                  <c:v>2010</c:v>
                </c:pt>
                <c:pt idx="2">
                  <c:v>2011</c:v>
                </c:pt>
                <c:pt idx="3">
                  <c:v>2012</c:v>
                </c:pt>
                <c:pt idx="4">
                  <c:v>2013</c:v>
                </c:pt>
                <c:pt idx="5">
                  <c:v>2014</c:v>
                </c:pt>
                <c:pt idx="6">
                  <c:v>2015</c:v>
                </c:pt>
              </c:numCache>
            </c:numRef>
          </c:cat>
          <c:val>
            <c:numRef>
              <c:f>'Järnväg diagramdata'!$K$14:$Q$14</c:f>
              <c:numCache>
                <c:formatCode>#,##0</c:formatCode>
                <c:ptCount val="7"/>
                <c:pt idx="0">
                  <c:v>14</c:v>
                </c:pt>
                <c:pt idx="1">
                  <c:v>16</c:v>
                </c:pt>
                <c:pt idx="2">
                  <c:v>9</c:v>
                </c:pt>
                <c:pt idx="3">
                  <c:v>15</c:v>
                </c:pt>
                <c:pt idx="4">
                  <c:v>11</c:v>
                </c:pt>
                <c:pt idx="5">
                  <c:v>7</c:v>
                </c:pt>
                <c:pt idx="6">
                  <c:v>9</c:v>
                </c:pt>
              </c:numCache>
            </c:numRef>
          </c:val>
        </c:ser>
        <c:ser>
          <c:idx val="2"/>
          <c:order val="2"/>
          <c:tx>
            <c:strRef>
              <c:f>'Järnväg diagramdata'!$A$15</c:f>
              <c:strCache>
                <c:ptCount val="1"/>
                <c:pt idx="0">
                  <c:v>kön okänt</c:v>
                </c:pt>
              </c:strCache>
            </c:strRef>
          </c:tx>
          <c:spPr>
            <a:solidFill>
              <a:schemeClr val="accent3"/>
            </a:solidFill>
            <a:ln>
              <a:noFill/>
            </a:ln>
            <a:effectLst/>
          </c:spPr>
          <c:invertIfNegative val="0"/>
          <c:cat>
            <c:numRef>
              <c:f>'Järnväg diagramdata'!$K$1:$Q$1</c:f>
              <c:numCache>
                <c:formatCode>General</c:formatCode>
                <c:ptCount val="7"/>
                <c:pt idx="0">
                  <c:v>2009</c:v>
                </c:pt>
                <c:pt idx="1">
                  <c:v>2010</c:v>
                </c:pt>
                <c:pt idx="2">
                  <c:v>2011</c:v>
                </c:pt>
                <c:pt idx="3">
                  <c:v>2012</c:v>
                </c:pt>
                <c:pt idx="4">
                  <c:v>2013</c:v>
                </c:pt>
                <c:pt idx="5">
                  <c:v>2014</c:v>
                </c:pt>
                <c:pt idx="6">
                  <c:v>2015</c:v>
                </c:pt>
              </c:numCache>
            </c:numRef>
          </c:cat>
          <c:val>
            <c:numRef>
              <c:f>'Järnväg diagramdata'!$K$15:$Q$15</c:f>
              <c:numCache>
                <c:formatCode>#,##0</c:formatCode>
                <c:ptCount val="7"/>
                <c:pt idx="0">
                  <c:v>0</c:v>
                </c:pt>
                <c:pt idx="1">
                  <c:v>0</c:v>
                </c:pt>
                <c:pt idx="2">
                  <c:v>0</c:v>
                </c:pt>
                <c:pt idx="3">
                  <c:v>1</c:v>
                </c:pt>
                <c:pt idx="4">
                  <c:v>0</c:v>
                </c:pt>
                <c:pt idx="5">
                  <c:v>0</c:v>
                </c:pt>
                <c:pt idx="6">
                  <c:v>0</c:v>
                </c:pt>
              </c:numCache>
            </c:numRef>
          </c:val>
        </c:ser>
        <c:dLbls>
          <c:showLegendKey val="0"/>
          <c:showVal val="0"/>
          <c:showCatName val="0"/>
          <c:showSerName val="0"/>
          <c:showPercent val="0"/>
          <c:showBubbleSize val="0"/>
        </c:dLbls>
        <c:gapWidth val="150"/>
        <c:overlap val="100"/>
        <c:axId val="480666896"/>
        <c:axId val="480671992"/>
      </c:barChart>
      <c:catAx>
        <c:axId val="480666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480671992"/>
        <c:crosses val="autoZero"/>
        <c:auto val="1"/>
        <c:lblAlgn val="ctr"/>
        <c:lblOffset val="100"/>
        <c:noMultiLvlLbl val="0"/>
      </c:catAx>
      <c:valAx>
        <c:axId val="4806719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480666896"/>
        <c:crosses val="autoZero"/>
        <c:crossBetween val="between"/>
      </c:valAx>
      <c:spPr>
        <a:noFill/>
        <a:ln>
          <a:noFill/>
        </a:ln>
        <a:effectLst/>
      </c:spPr>
    </c:plotArea>
    <c:legend>
      <c:legendPos val="b"/>
      <c:layout>
        <c:manualLayout>
          <c:xMode val="edge"/>
          <c:yMode val="edge"/>
          <c:x val="0.30718583888605427"/>
          <c:y val="0.89550502400757503"/>
          <c:w val="0.42726229489655637"/>
          <c:h val="8.2814753021858881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322" l="0.70000000000000062" r="0.70000000000000062" t="0.7500000000000032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5"/>
          <c:order val="0"/>
          <c:tx>
            <c:strRef>
              <c:f>'Spårväg diagramdata'!$A$9</c:f>
              <c:strCache>
                <c:ptCount val="1"/>
                <c:pt idx="0">
                  <c:v>Andra olyckshändelser</c:v>
                </c:pt>
              </c:strCache>
            </c:strRef>
          </c:tx>
          <c:spPr>
            <a:solidFill>
              <a:schemeClr val="accent1">
                <a:lumMod val="60000"/>
                <a:lumOff val="40000"/>
              </a:schemeClr>
            </a:solidFill>
            <a:ln>
              <a:noFill/>
            </a:ln>
            <a:effectLst/>
          </c:spPr>
          <c:invertIfNegative val="0"/>
          <c:cat>
            <c:numRef>
              <c:f>'Spårväg diagramdata'!$C$1:$Q$1</c:f>
              <c:numCache>
                <c:formatCode>General</c:formatCode>
                <c:ptCount val="15"/>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numCache>
            </c:numRef>
          </c:cat>
          <c:val>
            <c:numRef>
              <c:f>'Spårväg diagramdata'!$C$9:$Q$9</c:f>
              <c:numCache>
                <c:formatCode>#,##0</c:formatCode>
                <c:ptCount val="15"/>
                <c:pt idx="0">
                  <c:v>16</c:v>
                </c:pt>
                <c:pt idx="1">
                  <c:v>10</c:v>
                </c:pt>
                <c:pt idx="2">
                  <c:v>10</c:v>
                </c:pt>
                <c:pt idx="3">
                  <c:v>9</c:v>
                </c:pt>
                <c:pt idx="4" formatCode="General">
                  <c:v>19</c:v>
                </c:pt>
                <c:pt idx="5" formatCode="General">
                  <c:v>25</c:v>
                </c:pt>
                <c:pt idx="6" formatCode="General">
                  <c:v>27</c:v>
                </c:pt>
                <c:pt idx="7" formatCode="General">
                  <c:v>11</c:v>
                </c:pt>
                <c:pt idx="8" formatCode="General">
                  <c:v>13</c:v>
                </c:pt>
                <c:pt idx="9" formatCode="General">
                  <c:v>13</c:v>
                </c:pt>
                <c:pt idx="10" formatCode="General">
                  <c:v>11</c:v>
                </c:pt>
                <c:pt idx="11" formatCode="General">
                  <c:v>6</c:v>
                </c:pt>
                <c:pt idx="12" formatCode="General">
                  <c:v>4</c:v>
                </c:pt>
                <c:pt idx="13">
                  <c:v>0</c:v>
                </c:pt>
                <c:pt idx="14">
                  <c:v>0</c:v>
                </c:pt>
              </c:numCache>
            </c:numRef>
          </c:val>
        </c:ser>
        <c:ser>
          <c:idx val="4"/>
          <c:order val="1"/>
          <c:tx>
            <c:strRef>
              <c:f>'Spårväg diagramdata'!$A$8</c:f>
              <c:strCache>
                <c:ptCount val="1"/>
                <c:pt idx="0">
                  <c:v>Urspårningar och kollisioner vid växling  (2007–)</c:v>
                </c:pt>
              </c:strCache>
            </c:strRef>
          </c:tx>
          <c:spPr>
            <a:pattFill prst="ltHorz">
              <a:fgClr>
                <a:schemeClr val="accent1"/>
              </a:fgClr>
              <a:bgClr>
                <a:schemeClr val="bg1"/>
              </a:bgClr>
            </a:pattFill>
            <a:ln>
              <a:noFill/>
            </a:ln>
            <a:effectLst/>
          </c:spPr>
          <c:invertIfNegative val="0"/>
          <c:cat>
            <c:numRef>
              <c:f>'Spårväg diagramdata'!$C$1:$Q$1</c:f>
              <c:numCache>
                <c:formatCode>General</c:formatCode>
                <c:ptCount val="15"/>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numCache>
            </c:numRef>
          </c:cat>
          <c:val>
            <c:numRef>
              <c:f>'Spårväg diagramdata'!$C$8:$Q$8</c:f>
              <c:numCache>
                <c:formatCode>#,##0</c:formatCode>
                <c:ptCount val="15"/>
                <c:pt idx="0">
                  <c:v>0</c:v>
                </c:pt>
                <c:pt idx="1">
                  <c:v>0</c:v>
                </c:pt>
                <c:pt idx="2">
                  <c:v>0</c:v>
                </c:pt>
                <c:pt idx="3">
                  <c:v>0</c:v>
                </c:pt>
                <c:pt idx="4" formatCode="General">
                  <c:v>0</c:v>
                </c:pt>
                <c:pt idx="5" formatCode="General">
                  <c:v>0</c:v>
                </c:pt>
                <c:pt idx="6" formatCode="General">
                  <c:v>0</c:v>
                </c:pt>
                <c:pt idx="7" formatCode="General">
                  <c:v>0</c:v>
                </c:pt>
                <c:pt idx="8" formatCode="General">
                  <c:v>0</c:v>
                </c:pt>
                <c:pt idx="9" formatCode="General">
                  <c:v>1</c:v>
                </c:pt>
                <c:pt idx="10" formatCode="General">
                  <c:v>0</c:v>
                </c:pt>
                <c:pt idx="11" formatCode="General">
                  <c:v>0</c:v>
                </c:pt>
                <c:pt idx="12" formatCode="General">
                  <c:v>0</c:v>
                </c:pt>
                <c:pt idx="13">
                  <c:v>0</c:v>
                </c:pt>
                <c:pt idx="14">
                  <c:v>0</c:v>
                </c:pt>
              </c:numCache>
            </c:numRef>
          </c:val>
        </c:ser>
        <c:ser>
          <c:idx val="3"/>
          <c:order val="2"/>
          <c:tx>
            <c:strRef>
              <c:f>'Spårväg diagramdata'!$A$7</c:f>
              <c:strCache>
                <c:ptCount val="1"/>
                <c:pt idx="0">
                  <c:v>Vägtrafikolyckor</c:v>
                </c:pt>
              </c:strCache>
            </c:strRef>
          </c:tx>
          <c:spPr>
            <a:pattFill prst="pct25">
              <a:fgClr>
                <a:schemeClr val="accent1">
                  <a:lumMod val="75000"/>
                </a:schemeClr>
              </a:fgClr>
              <a:bgClr>
                <a:schemeClr val="bg1"/>
              </a:bgClr>
            </a:pattFill>
            <a:ln>
              <a:noFill/>
            </a:ln>
            <a:effectLst/>
          </c:spPr>
          <c:invertIfNegative val="0"/>
          <c:cat>
            <c:numRef>
              <c:f>'Spårväg diagramdata'!$C$1:$Q$1</c:f>
              <c:numCache>
                <c:formatCode>General</c:formatCode>
                <c:ptCount val="15"/>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numCache>
            </c:numRef>
          </c:cat>
          <c:val>
            <c:numRef>
              <c:f>'Spårväg diagramdata'!$C$7:$Q$7</c:f>
              <c:numCache>
                <c:formatCode>#,##0</c:formatCode>
                <c:ptCount val="15"/>
                <c:pt idx="0">
                  <c:v>5</c:v>
                </c:pt>
                <c:pt idx="1">
                  <c:v>3</c:v>
                </c:pt>
                <c:pt idx="2">
                  <c:v>3</c:v>
                </c:pt>
                <c:pt idx="3">
                  <c:v>4</c:v>
                </c:pt>
                <c:pt idx="4" formatCode="General">
                  <c:v>4</c:v>
                </c:pt>
                <c:pt idx="5" formatCode="General">
                  <c:v>6</c:v>
                </c:pt>
                <c:pt idx="6" formatCode="General">
                  <c:v>3</c:v>
                </c:pt>
                <c:pt idx="7" formatCode="General">
                  <c:v>2</c:v>
                </c:pt>
                <c:pt idx="8" formatCode="General">
                  <c:v>3</c:v>
                </c:pt>
                <c:pt idx="9" formatCode="General">
                  <c:v>0</c:v>
                </c:pt>
                <c:pt idx="10" formatCode="General">
                  <c:v>3</c:v>
                </c:pt>
                <c:pt idx="11" formatCode="General">
                  <c:v>0</c:v>
                </c:pt>
                <c:pt idx="12" formatCode="General">
                  <c:v>0</c:v>
                </c:pt>
                <c:pt idx="13">
                  <c:v>4</c:v>
                </c:pt>
                <c:pt idx="14">
                  <c:v>5</c:v>
                </c:pt>
              </c:numCache>
            </c:numRef>
          </c:val>
        </c:ser>
        <c:ser>
          <c:idx val="2"/>
          <c:order val="3"/>
          <c:tx>
            <c:strRef>
              <c:f>'Spårväg diagramdata'!$A$6</c:f>
              <c:strCache>
                <c:ptCount val="1"/>
                <c:pt idx="0">
                  <c:v>Personolyckor orsakade av rullande materiel i rörelse (2014–)</c:v>
                </c:pt>
              </c:strCache>
            </c:strRef>
          </c:tx>
          <c:spPr>
            <a:solidFill>
              <a:schemeClr val="accent1">
                <a:lumMod val="75000"/>
              </a:schemeClr>
            </a:solidFill>
            <a:ln>
              <a:noFill/>
            </a:ln>
            <a:effectLst/>
          </c:spPr>
          <c:invertIfNegative val="0"/>
          <c:cat>
            <c:numRef>
              <c:f>'Spårväg diagramdata'!$C$1:$Q$1</c:f>
              <c:numCache>
                <c:formatCode>General</c:formatCode>
                <c:ptCount val="15"/>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numCache>
            </c:numRef>
          </c:cat>
          <c:val>
            <c:numRef>
              <c:f>'Spårväg diagramdata'!$C$6:$Q$6</c:f>
              <c:numCache>
                <c:formatCode>#,##0</c:formatCode>
                <c:ptCount val="15"/>
                <c:pt idx="0">
                  <c:v>0</c:v>
                </c:pt>
                <c:pt idx="1">
                  <c:v>0</c:v>
                </c:pt>
                <c:pt idx="2">
                  <c:v>0</c:v>
                </c:pt>
                <c:pt idx="3">
                  <c:v>0</c:v>
                </c:pt>
                <c:pt idx="4" formatCode="General">
                  <c:v>0</c:v>
                </c:pt>
                <c:pt idx="5" formatCode="General">
                  <c:v>0</c:v>
                </c:pt>
                <c:pt idx="6" formatCode="General">
                  <c:v>0</c:v>
                </c:pt>
                <c:pt idx="7" formatCode="General">
                  <c:v>0</c:v>
                </c:pt>
                <c:pt idx="8" formatCode="General">
                  <c:v>0</c:v>
                </c:pt>
                <c:pt idx="9" formatCode="General">
                  <c:v>0</c:v>
                </c:pt>
                <c:pt idx="10" formatCode="General">
                  <c:v>0</c:v>
                </c:pt>
                <c:pt idx="11" formatCode="General">
                  <c:v>0</c:v>
                </c:pt>
                <c:pt idx="12" formatCode="General">
                  <c:v>0</c:v>
                </c:pt>
                <c:pt idx="13">
                  <c:v>5</c:v>
                </c:pt>
                <c:pt idx="14">
                  <c:v>3</c:v>
                </c:pt>
              </c:numCache>
            </c:numRef>
          </c:val>
        </c:ser>
        <c:ser>
          <c:idx val="6"/>
          <c:order val="4"/>
          <c:tx>
            <c:strRef>
              <c:f>'Spårväg diagramdata'!$A$5</c:f>
              <c:strCache>
                <c:ptCount val="1"/>
                <c:pt idx="0">
                  <c:v>Kollisioner vid vägkorsning i plan</c:v>
                </c:pt>
              </c:strCache>
            </c:strRef>
          </c:tx>
          <c:invertIfNegative val="0"/>
          <c:cat>
            <c:numRef>
              <c:f>'Spårväg diagramdata'!$C$1:$Q$1</c:f>
              <c:numCache>
                <c:formatCode>General</c:formatCode>
                <c:ptCount val="15"/>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numCache>
            </c:numRef>
          </c:cat>
          <c:val>
            <c:numRef>
              <c:f>'Spårväg diagramdata'!$C$5:$Q$5</c:f>
              <c:numCache>
                <c:formatCode>#,##0</c:formatCode>
                <c:ptCount val="15"/>
                <c:pt idx="0">
                  <c:v>0</c:v>
                </c:pt>
                <c:pt idx="1">
                  <c:v>0</c:v>
                </c:pt>
                <c:pt idx="2">
                  <c:v>0</c:v>
                </c:pt>
                <c:pt idx="3">
                  <c:v>0</c:v>
                </c:pt>
                <c:pt idx="4" formatCode="General">
                  <c:v>3</c:v>
                </c:pt>
                <c:pt idx="5" formatCode="General">
                  <c:v>1</c:v>
                </c:pt>
                <c:pt idx="6" formatCode="General">
                  <c:v>0</c:v>
                </c:pt>
                <c:pt idx="7" formatCode="General">
                  <c:v>1</c:v>
                </c:pt>
                <c:pt idx="8" formatCode="General">
                  <c:v>0</c:v>
                </c:pt>
                <c:pt idx="9" formatCode="General">
                  <c:v>0</c:v>
                </c:pt>
                <c:pt idx="10" formatCode="General">
                  <c:v>2</c:v>
                </c:pt>
                <c:pt idx="11" formatCode="General">
                  <c:v>0</c:v>
                </c:pt>
                <c:pt idx="12" formatCode="General">
                  <c:v>0</c:v>
                </c:pt>
                <c:pt idx="13">
                  <c:v>3</c:v>
                </c:pt>
                <c:pt idx="14">
                  <c:v>0</c:v>
                </c:pt>
              </c:numCache>
            </c:numRef>
          </c:val>
        </c:ser>
        <c:ser>
          <c:idx val="1"/>
          <c:order val="5"/>
          <c:tx>
            <c:strRef>
              <c:f>'Spårväg diagramdata'!$A$4</c:f>
              <c:strCache>
                <c:ptCount val="1"/>
                <c:pt idx="0">
                  <c:v>Sammanstötningar vid tågrörelse</c:v>
                </c:pt>
              </c:strCache>
            </c:strRef>
          </c:tx>
          <c:spPr>
            <a:pattFill prst="smCheck">
              <a:fgClr>
                <a:schemeClr val="accent1"/>
              </a:fgClr>
              <a:bgClr>
                <a:schemeClr val="bg1"/>
              </a:bgClr>
            </a:pattFill>
            <a:ln>
              <a:noFill/>
            </a:ln>
            <a:effectLst/>
          </c:spPr>
          <c:invertIfNegative val="0"/>
          <c:cat>
            <c:numRef>
              <c:f>'Spårväg diagramdata'!$C$1:$Q$1</c:f>
              <c:numCache>
                <c:formatCode>General</c:formatCode>
                <c:ptCount val="15"/>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numCache>
            </c:numRef>
          </c:cat>
          <c:val>
            <c:numRef>
              <c:f>'Spårväg diagramdata'!$C$4:$Q$4</c:f>
              <c:numCache>
                <c:formatCode>#,##0</c:formatCode>
                <c:ptCount val="15"/>
                <c:pt idx="0">
                  <c:v>0</c:v>
                </c:pt>
                <c:pt idx="1">
                  <c:v>2</c:v>
                </c:pt>
                <c:pt idx="2">
                  <c:v>4</c:v>
                </c:pt>
                <c:pt idx="3">
                  <c:v>0</c:v>
                </c:pt>
                <c:pt idx="4" formatCode="General">
                  <c:v>0</c:v>
                </c:pt>
                <c:pt idx="5" formatCode="General">
                  <c:v>2</c:v>
                </c:pt>
                <c:pt idx="6" formatCode="General">
                  <c:v>0</c:v>
                </c:pt>
                <c:pt idx="7" formatCode="General">
                  <c:v>1</c:v>
                </c:pt>
                <c:pt idx="8" formatCode="General">
                  <c:v>3</c:v>
                </c:pt>
                <c:pt idx="9" formatCode="General">
                  <c:v>0</c:v>
                </c:pt>
                <c:pt idx="10" formatCode="General">
                  <c:v>1</c:v>
                </c:pt>
                <c:pt idx="11" formatCode="General">
                  <c:v>0</c:v>
                </c:pt>
                <c:pt idx="12" formatCode="General">
                  <c:v>0</c:v>
                </c:pt>
                <c:pt idx="13">
                  <c:v>0</c:v>
                </c:pt>
                <c:pt idx="14">
                  <c:v>1</c:v>
                </c:pt>
              </c:numCache>
            </c:numRef>
          </c:val>
        </c:ser>
        <c:ser>
          <c:idx val="0"/>
          <c:order val="6"/>
          <c:tx>
            <c:strRef>
              <c:f>'Spårväg diagramdata'!$A$3</c:f>
              <c:strCache>
                <c:ptCount val="1"/>
                <c:pt idx="0">
                  <c:v>Urspårningar vid tågrörelse </c:v>
                </c:pt>
              </c:strCache>
            </c:strRef>
          </c:tx>
          <c:spPr>
            <a:solidFill>
              <a:schemeClr val="accent1">
                <a:lumMod val="50000"/>
              </a:schemeClr>
            </a:solidFill>
            <a:ln>
              <a:noFill/>
            </a:ln>
            <a:effectLst/>
          </c:spPr>
          <c:invertIfNegative val="0"/>
          <c:cat>
            <c:numRef>
              <c:f>'Spårväg diagramdata'!$C$1:$Q$1</c:f>
              <c:numCache>
                <c:formatCode>General</c:formatCode>
                <c:ptCount val="15"/>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numCache>
            </c:numRef>
          </c:cat>
          <c:val>
            <c:numRef>
              <c:f>'Spårväg diagramdata'!$C$3:$Q$3</c:f>
              <c:numCache>
                <c:formatCode>#,##0</c:formatCode>
                <c:ptCount val="15"/>
                <c:pt idx="0">
                  <c:v>1</c:v>
                </c:pt>
                <c:pt idx="1">
                  <c:v>1</c:v>
                </c:pt>
                <c:pt idx="2">
                  <c:v>0</c:v>
                </c:pt>
                <c:pt idx="3">
                  <c:v>1</c:v>
                </c:pt>
                <c:pt idx="4" formatCode="General">
                  <c:v>1</c:v>
                </c:pt>
                <c:pt idx="5" formatCode="General">
                  <c:v>0</c:v>
                </c:pt>
                <c:pt idx="6" formatCode="General">
                  <c:v>0</c:v>
                </c:pt>
                <c:pt idx="7" formatCode="General">
                  <c:v>0</c:v>
                </c:pt>
                <c:pt idx="8" formatCode="General">
                  <c:v>0</c:v>
                </c:pt>
                <c:pt idx="9" formatCode="General">
                  <c:v>0</c:v>
                </c:pt>
                <c:pt idx="10" formatCode="General">
                  <c:v>1</c:v>
                </c:pt>
                <c:pt idx="11" formatCode="General">
                  <c:v>1</c:v>
                </c:pt>
                <c:pt idx="12" formatCode="General">
                  <c:v>0</c:v>
                </c:pt>
                <c:pt idx="13">
                  <c:v>0</c:v>
                </c:pt>
                <c:pt idx="14">
                  <c:v>0</c:v>
                </c:pt>
              </c:numCache>
            </c:numRef>
          </c:val>
        </c:ser>
        <c:dLbls>
          <c:showLegendKey val="0"/>
          <c:showVal val="0"/>
          <c:showCatName val="0"/>
          <c:showSerName val="0"/>
          <c:showPercent val="0"/>
          <c:showBubbleSize val="0"/>
        </c:dLbls>
        <c:gapWidth val="150"/>
        <c:overlap val="100"/>
        <c:axId val="480668072"/>
        <c:axId val="326161904"/>
      </c:barChart>
      <c:catAx>
        <c:axId val="480668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400" b="0" i="0" u="none" strike="noStrike" kern="1200" baseline="0">
                <a:solidFill>
                  <a:sysClr val="windowText" lastClr="000000"/>
                </a:solidFill>
                <a:latin typeface="+mn-lt"/>
                <a:ea typeface="+mn-ea"/>
                <a:cs typeface="+mn-cs"/>
              </a:defRPr>
            </a:pPr>
            <a:endParaRPr lang="sv-SE"/>
          </a:p>
        </c:txPr>
        <c:crossAx val="326161904"/>
        <c:crosses val="autoZero"/>
        <c:auto val="1"/>
        <c:lblAlgn val="ctr"/>
        <c:lblOffset val="100"/>
        <c:noMultiLvlLbl val="0"/>
      </c:catAx>
      <c:valAx>
        <c:axId val="326161904"/>
        <c:scaling>
          <c:orientation val="minMax"/>
          <c:max val="35"/>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480668072"/>
        <c:crosses val="autoZero"/>
        <c:crossBetween val="between"/>
      </c:valAx>
      <c:spPr>
        <a:noFill/>
        <a:ln>
          <a:noFill/>
        </a:ln>
        <a:effectLst/>
      </c:spPr>
    </c:plotArea>
    <c:legend>
      <c:legendPos val="r"/>
      <c:layout>
        <c:manualLayout>
          <c:xMode val="edge"/>
          <c:yMode val="edge"/>
          <c:x val="0.67333005986360461"/>
          <c:y val="3.627154194756723E-2"/>
          <c:w val="0.32386726155975132"/>
          <c:h val="0.95802436143312075"/>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167" l="0.70000000000000062" r="0.70000000000000062" t="0.75000000000000167"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8.0659837345733745E-2"/>
          <c:y val="6.4102697863869934E-2"/>
          <c:w val="0.81377577956090363"/>
          <c:h val="0.76282210458004662"/>
        </c:manualLayout>
      </c:layout>
      <c:lineChart>
        <c:grouping val="standard"/>
        <c:varyColors val="0"/>
        <c:ser>
          <c:idx val="1"/>
          <c:order val="0"/>
          <c:tx>
            <c:strRef>
              <c:f>'Spårväg diagramdata'!$A$10</c:f>
              <c:strCache>
                <c:ptCount val="1"/>
                <c:pt idx="0">
                  <c:v>Avlidna</c:v>
                </c:pt>
              </c:strCache>
            </c:strRef>
          </c:tx>
          <c:marker>
            <c:symbol val="circle"/>
            <c:size val="6"/>
          </c:marker>
          <c:cat>
            <c:numRef>
              <c:f>'Spårväg diagramdata'!$B$1:$Q$1</c:f>
              <c:numCache>
                <c:formatCode>General</c:formatCode>
                <c:ptCount val="1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numCache>
            </c:numRef>
          </c:cat>
          <c:val>
            <c:numRef>
              <c:f>'Spårväg diagramdata'!$B$10:$Q$10</c:f>
              <c:numCache>
                <c:formatCode>#,##0</c:formatCode>
                <c:ptCount val="16"/>
                <c:pt idx="0">
                  <c:v>3</c:v>
                </c:pt>
                <c:pt idx="1">
                  <c:v>1</c:v>
                </c:pt>
                <c:pt idx="2">
                  <c:v>0</c:v>
                </c:pt>
                <c:pt idx="3">
                  <c:v>2</c:v>
                </c:pt>
                <c:pt idx="4">
                  <c:v>1</c:v>
                </c:pt>
                <c:pt idx="5">
                  <c:v>4</c:v>
                </c:pt>
                <c:pt idx="6">
                  <c:v>2</c:v>
                </c:pt>
                <c:pt idx="7">
                  <c:v>2</c:v>
                </c:pt>
                <c:pt idx="8">
                  <c:v>1</c:v>
                </c:pt>
                <c:pt idx="9">
                  <c:v>2</c:v>
                </c:pt>
                <c:pt idx="10">
                  <c:v>3</c:v>
                </c:pt>
                <c:pt idx="11">
                  <c:v>0</c:v>
                </c:pt>
                <c:pt idx="12">
                  <c:v>4</c:v>
                </c:pt>
                <c:pt idx="13">
                  <c:v>0</c:v>
                </c:pt>
                <c:pt idx="14">
                  <c:v>1</c:v>
                </c:pt>
                <c:pt idx="15">
                  <c:v>0</c:v>
                </c:pt>
              </c:numCache>
            </c:numRef>
          </c:val>
          <c:smooth val="0"/>
        </c:ser>
        <c:dLbls>
          <c:showLegendKey val="0"/>
          <c:showVal val="0"/>
          <c:showCatName val="0"/>
          <c:showSerName val="0"/>
          <c:showPercent val="0"/>
          <c:showBubbleSize val="0"/>
        </c:dLbls>
        <c:marker val="1"/>
        <c:smooth val="0"/>
        <c:axId val="326167392"/>
        <c:axId val="326161512"/>
      </c:lineChart>
      <c:catAx>
        <c:axId val="326167392"/>
        <c:scaling>
          <c:orientation val="minMax"/>
        </c:scaling>
        <c:delete val="0"/>
        <c:axPos val="b"/>
        <c:numFmt formatCode="General" sourceLinked="1"/>
        <c:majorTickMark val="out"/>
        <c:minorTickMark val="none"/>
        <c:tickLblPos val="nextTo"/>
        <c:txPr>
          <a:bodyPr rot="5400000" vert="horz"/>
          <a:lstStyle/>
          <a:p>
            <a:pPr>
              <a:defRPr sz="1400"/>
            </a:pPr>
            <a:endParaRPr lang="sv-SE"/>
          </a:p>
        </c:txPr>
        <c:crossAx val="326161512"/>
        <c:crosses val="autoZero"/>
        <c:auto val="1"/>
        <c:lblAlgn val="ctr"/>
        <c:lblOffset val="100"/>
        <c:tickLblSkip val="1"/>
        <c:tickMarkSkip val="1"/>
        <c:noMultiLvlLbl val="0"/>
      </c:catAx>
      <c:valAx>
        <c:axId val="326161512"/>
        <c:scaling>
          <c:orientation val="minMax"/>
        </c:scaling>
        <c:delete val="0"/>
        <c:axPos val="l"/>
        <c:majorGridlines/>
        <c:numFmt formatCode="#,##0" sourceLinked="1"/>
        <c:majorTickMark val="out"/>
        <c:minorTickMark val="none"/>
        <c:tickLblPos val="nextTo"/>
        <c:spPr>
          <a:ln>
            <a:noFill/>
          </a:ln>
        </c:spPr>
        <c:txPr>
          <a:bodyPr rot="0" vert="horz"/>
          <a:lstStyle/>
          <a:p>
            <a:pPr>
              <a:defRPr sz="1400"/>
            </a:pPr>
            <a:endParaRPr lang="sv-SE"/>
          </a:p>
        </c:txPr>
        <c:crossAx val="326167392"/>
        <c:crosses val="autoZero"/>
        <c:crossBetween val="midCat"/>
        <c:majorUnit val="1"/>
      </c:valAx>
    </c:plotArea>
    <c:plotVisOnly val="1"/>
    <c:dispBlanksAs val="gap"/>
    <c:showDLblsOverMax val="0"/>
  </c:chart>
  <c:spPr>
    <a:ln>
      <a:noFill/>
    </a:ln>
  </c:spPr>
  <c:printSettings>
    <c:headerFooter alignWithMargins="0"/>
    <c:pageMargins b="1" l="0.75000000000000733" r="0.75000000000000733"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'Spårväg diagramdata'!$A$11</c:f>
              <c:strCache>
                <c:ptCount val="1"/>
                <c:pt idx="0">
                  <c:v>kvinnor</c:v>
                </c:pt>
              </c:strCache>
            </c:strRef>
          </c:tx>
          <c:spPr>
            <a:pattFill prst="pct90">
              <a:fgClr>
                <a:schemeClr val="accent1"/>
              </a:fgClr>
              <a:bgClr>
                <a:schemeClr val="bg1"/>
              </a:bgClr>
            </a:pattFill>
            <a:ln>
              <a:noFill/>
            </a:ln>
            <a:effectLst/>
          </c:spPr>
          <c:invertIfNegative val="1"/>
          <c:cat>
            <c:numRef>
              <c:f>'Spårväg diagramdata'!$K$1:$Q$1</c:f>
              <c:numCache>
                <c:formatCode>General</c:formatCode>
                <c:ptCount val="7"/>
                <c:pt idx="0">
                  <c:v>2009</c:v>
                </c:pt>
                <c:pt idx="1">
                  <c:v>2010</c:v>
                </c:pt>
                <c:pt idx="2">
                  <c:v>2011</c:v>
                </c:pt>
                <c:pt idx="3">
                  <c:v>2012</c:v>
                </c:pt>
                <c:pt idx="4">
                  <c:v>2013</c:v>
                </c:pt>
                <c:pt idx="5">
                  <c:v>2014</c:v>
                </c:pt>
                <c:pt idx="6">
                  <c:v>2015</c:v>
                </c:pt>
              </c:numCache>
            </c:numRef>
          </c:cat>
          <c:val>
            <c:numRef>
              <c:f>'Spårväg diagramdata'!$K$11:$Q$11</c:f>
              <c:numCache>
                <c:formatCode>#,##0</c:formatCode>
                <c:ptCount val="7"/>
                <c:pt idx="0">
                  <c:v>1</c:v>
                </c:pt>
                <c:pt idx="1">
                  <c:v>2</c:v>
                </c:pt>
                <c:pt idx="2">
                  <c:v>0</c:v>
                </c:pt>
                <c:pt idx="3">
                  <c:v>2</c:v>
                </c:pt>
                <c:pt idx="4">
                  <c:v>0</c:v>
                </c:pt>
                <c:pt idx="5">
                  <c:v>0</c:v>
                </c:pt>
                <c:pt idx="6">
                  <c:v>0</c:v>
                </c:pt>
              </c:numCache>
            </c:numRef>
          </c:val>
        </c:ser>
        <c:ser>
          <c:idx val="1"/>
          <c:order val="1"/>
          <c:tx>
            <c:strRef>
              <c:f>'Spårväg diagramdata'!$A$12</c:f>
              <c:strCache>
                <c:ptCount val="1"/>
                <c:pt idx="0">
                  <c:v>män</c:v>
                </c:pt>
              </c:strCache>
            </c:strRef>
          </c:tx>
          <c:spPr>
            <a:solidFill>
              <a:schemeClr val="accent2"/>
            </a:solidFill>
            <a:ln>
              <a:noFill/>
            </a:ln>
            <a:effectLst/>
          </c:spPr>
          <c:invertIfNegative val="0"/>
          <c:cat>
            <c:numRef>
              <c:f>'Spårväg diagramdata'!$K$1:$Q$1</c:f>
              <c:numCache>
                <c:formatCode>General</c:formatCode>
                <c:ptCount val="7"/>
                <c:pt idx="0">
                  <c:v>2009</c:v>
                </c:pt>
                <c:pt idx="1">
                  <c:v>2010</c:v>
                </c:pt>
                <c:pt idx="2">
                  <c:v>2011</c:v>
                </c:pt>
                <c:pt idx="3">
                  <c:v>2012</c:v>
                </c:pt>
                <c:pt idx="4">
                  <c:v>2013</c:v>
                </c:pt>
                <c:pt idx="5">
                  <c:v>2014</c:v>
                </c:pt>
                <c:pt idx="6">
                  <c:v>2015</c:v>
                </c:pt>
              </c:numCache>
            </c:numRef>
          </c:cat>
          <c:val>
            <c:numRef>
              <c:f>'Spårväg diagramdata'!$K$12:$Q$12</c:f>
              <c:numCache>
                <c:formatCode>#,##0</c:formatCode>
                <c:ptCount val="7"/>
                <c:pt idx="0">
                  <c:v>1</c:v>
                </c:pt>
                <c:pt idx="1">
                  <c:v>1</c:v>
                </c:pt>
                <c:pt idx="2">
                  <c:v>0</c:v>
                </c:pt>
                <c:pt idx="3">
                  <c:v>2</c:v>
                </c:pt>
                <c:pt idx="4">
                  <c:v>0</c:v>
                </c:pt>
                <c:pt idx="5">
                  <c:v>1</c:v>
                </c:pt>
                <c:pt idx="6">
                  <c:v>0</c:v>
                </c:pt>
              </c:numCache>
            </c:numRef>
          </c:val>
        </c:ser>
        <c:dLbls>
          <c:showLegendKey val="0"/>
          <c:showVal val="0"/>
          <c:showCatName val="0"/>
          <c:showSerName val="0"/>
          <c:showPercent val="0"/>
          <c:showBubbleSize val="0"/>
        </c:dLbls>
        <c:gapWidth val="150"/>
        <c:overlap val="100"/>
        <c:axId val="326164256"/>
        <c:axId val="326168176"/>
      </c:barChart>
      <c:catAx>
        <c:axId val="326164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326168176"/>
        <c:crosses val="autoZero"/>
        <c:auto val="1"/>
        <c:lblAlgn val="ctr"/>
        <c:lblOffset val="100"/>
        <c:noMultiLvlLbl val="0"/>
      </c:catAx>
      <c:valAx>
        <c:axId val="3261681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326164256"/>
        <c:crosses val="autoZero"/>
        <c:crossBetween val="between"/>
        <c:majorUnit val="1"/>
      </c:valAx>
      <c:spPr>
        <a:noFill/>
        <a:ln>
          <a:noFill/>
        </a:ln>
        <a:effectLst/>
      </c:spPr>
    </c:plotArea>
    <c:legend>
      <c:legendPos val="b"/>
      <c:layout>
        <c:manualLayout>
          <c:xMode val="edge"/>
          <c:yMode val="edge"/>
          <c:x val="0.35703870874408433"/>
          <c:y val="0.90775352562794898"/>
          <c:w val="0.31531874263748555"/>
          <c:h val="9.2246474372050663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322" l="0.70000000000000062" r="0.70000000000000062" t="0.7500000000000032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'Spårväg diagramdata'!$A$14</c:f>
              <c:strCache>
                <c:ptCount val="1"/>
                <c:pt idx="0">
                  <c:v>kvinnor</c:v>
                </c:pt>
              </c:strCache>
            </c:strRef>
          </c:tx>
          <c:spPr>
            <a:pattFill prst="pct90">
              <a:fgClr>
                <a:schemeClr val="accent1"/>
              </a:fgClr>
              <a:bgClr>
                <a:schemeClr val="bg1"/>
              </a:bgClr>
            </a:pattFill>
            <a:ln>
              <a:noFill/>
            </a:ln>
            <a:effectLst/>
          </c:spPr>
          <c:invertIfNegative val="0"/>
          <c:cat>
            <c:numRef>
              <c:f>'Spårväg diagramdata'!$K$1:$Q$1</c:f>
              <c:numCache>
                <c:formatCode>General</c:formatCode>
                <c:ptCount val="7"/>
                <c:pt idx="0">
                  <c:v>2009</c:v>
                </c:pt>
                <c:pt idx="1">
                  <c:v>2010</c:v>
                </c:pt>
                <c:pt idx="2">
                  <c:v>2011</c:v>
                </c:pt>
                <c:pt idx="3">
                  <c:v>2012</c:v>
                </c:pt>
                <c:pt idx="4">
                  <c:v>2013</c:v>
                </c:pt>
                <c:pt idx="5">
                  <c:v>2014</c:v>
                </c:pt>
                <c:pt idx="6">
                  <c:v>2015</c:v>
                </c:pt>
              </c:numCache>
            </c:numRef>
          </c:cat>
          <c:val>
            <c:numRef>
              <c:f>'Spårväg diagramdata'!$K$14:$Q$14</c:f>
              <c:numCache>
                <c:formatCode>#,##0</c:formatCode>
                <c:ptCount val="7"/>
                <c:pt idx="0">
                  <c:v>11</c:v>
                </c:pt>
                <c:pt idx="1">
                  <c:v>3</c:v>
                </c:pt>
                <c:pt idx="2">
                  <c:v>8</c:v>
                </c:pt>
                <c:pt idx="3">
                  <c:v>1</c:v>
                </c:pt>
                <c:pt idx="4">
                  <c:v>2</c:v>
                </c:pt>
                <c:pt idx="5">
                  <c:v>5</c:v>
                </c:pt>
                <c:pt idx="6">
                  <c:v>5</c:v>
                </c:pt>
              </c:numCache>
            </c:numRef>
          </c:val>
          <c:extLst/>
        </c:ser>
        <c:ser>
          <c:idx val="1"/>
          <c:order val="1"/>
          <c:tx>
            <c:strRef>
              <c:f>'Spårväg diagramdata'!$A$15</c:f>
              <c:strCache>
                <c:ptCount val="1"/>
                <c:pt idx="0">
                  <c:v>män</c:v>
                </c:pt>
              </c:strCache>
            </c:strRef>
          </c:tx>
          <c:spPr>
            <a:solidFill>
              <a:schemeClr val="accent2"/>
            </a:solidFill>
            <a:ln>
              <a:noFill/>
            </a:ln>
            <a:effectLst/>
          </c:spPr>
          <c:invertIfNegative val="0"/>
          <c:cat>
            <c:numRef>
              <c:f>'Spårväg diagramdata'!$K$1:$Q$1</c:f>
              <c:numCache>
                <c:formatCode>General</c:formatCode>
                <c:ptCount val="7"/>
                <c:pt idx="0">
                  <c:v>2009</c:v>
                </c:pt>
                <c:pt idx="1">
                  <c:v>2010</c:v>
                </c:pt>
                <c:pt idx="2">
                  <c:v>2011</c:v>
                </c:pt>
                <c:pt idx="3">
                  <c:v>2012</c:v>
                </c:pt>
                <c:pt idx="4">
                  <c:v>2013</c:v>
                </c:pt>
                <c:pt idx="5">
                  <c:v>2014</c:v>
                </c:pt>
                <c:pt idx="6">
                  <c:v>2015</c:v>
                </c:pt>
              </c:numCache>
            </c:numRef>
          </c:cat>
          <c:val>
            <c:numRef>
              <c:f>'Spårväg diagramdata'!$K$15:$Q$15</c:f>
              <c:numCache>
                <c:formatCode>#,##0</c:formatCode>
                <c:ptCount val="7"/>
                <c:pt idx="0">
                  <c:v>2</c:v>
                </c:pt>
                <c:pt idx="1">
                  <c:v>7</c:v>
                </c:pt>
                <c:pt idx="2">
                  <c:v>14</c:v>
                </c:pt>
                <c:pt idx="3">
                  <c:v>1</c:v>
                </c:pt>
                <c:pt idx="4">
                  <c:v>2</c:v>
                </c:pt>
                <c:pt idx="5">
                  <c:v>5</c:v>
                </c:pt>
                <c:pt idx="6">
                  <c:v>4</c:v>
                </c:pt>
              </c:numCache>
            </c:numRef>
          </c:val>
          <c:extLst/>
        </c:ser>
        <c:ser>
          <c:idx val="2"/>
          <c:order val="2"/>
          <c:tx>
            <c:strRef>
              <c:f>'Spårväg diagramdata'!$A$16</c:f>
              <c:strCache>
                <c:ptCount val="1"/>
                <c:pt idx="0">
                  <c:v>kön okänt</c:v>
                </c:pt>
              </c:strCache>
            </c:strRef>
          </c:tx>
          <c:spPr>
            <a:solidFill>
              <a:schemeClr val="accent3"/>
            </a:solidFill>
            <a:ln>
              <a:noFill/>
            </a:ln>
            <a:effectLst/>
          </c:spPr>
          <c:invertIfNegative val="0"/>
          <c:cat>
            <c:numRef>
              <c:f>'Spårväg diagramdata'!$K$1:$Q$1</c:f>
              <c:numCache>
                <c:formatCode>General</c:formatCode>
                <c:ptCount val="7"/>
                <c:pt idx="0">
                  <c:v>2009</c:v>
                </c:pt>
                <c:pt idx="1">
                  <c:v>2010</c:v>
                </c:pt>
                <c:pt idx="2">
                  <c:v>2011</c:v>
                </c:pt>
                <c:pt idx="3">
                  <c:v>2012</c:v>
                </c:pt>
                <c:pt idx="4">
                  <c:v>2013</c:v>
                </c:pt>
                <c:pt idx="5">
                  <c:v>2014</c:v>
                </c:pt>
                <c:pt idx="6">
                  <c:v>2015</c:v>
                </c:pt>
              </c:numCache>
            </c:numRef>
          </c:cat>
          <c:val>
            <c:numRef>
              <c:f>'Spårväg diagramdata'!$K$16:$Q$16</c:f>
              <c:numCache>
                <c:formatCode>#,##0</c:formatCode>
                <c:ptCount val="7"/>
                <c:pt idx="0">
                  <c:v>1</c:v>
                </c:pt>
                <c:pt idx="1">
                  <c:v>0</c:v>
                </c:pt>
                <c:pt idx="2">
                  <c:v>0</c:v>
                </c:pt>
                <c:pt idx="3">
                  <c:v>0</c:v>
                </c:pt>
                <c:pt idx="4">
                  <c:v>0</c:v>
                </c:pt>
                <c:pt idx="5">
                  <c:v>0</c:v>
                </c:pt>
                <c:pt idx="6">
                  <c:v>0</c:v>
                </c:pt>
              </c:numCache>
            </c:numRef>
          </c:val>
          <c:extLst/>
        </c:ser>
        <c:dLbls>
          <c:showLegendKey val="0"/>
          <c:showVal val="0"/>
          <c:showCatName val="0"/>
          <c:showSerName val="0"/>
          <c:showPercent val="0"/>
          <c:showBubbleSize val="0"/>
        </c:dLbls>
        <c:gapWidth val="150"/>
        <c:overlap val="100"/>
        <c:axId val="326163472"/>
        <c:axId val="326162296"/>
      </c:barChart>
      <c:catAx>
        <c:axId val="326163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326162296"/>
        <c:crosses val="autoZero"/>
        <c:auto val="1"/>
        <c:lblAlgn val="ctr"/>
        <c:lblOffset val="100"/>
        <c:noMultiLvlLbl val="0"/>
      </c:catAx>
      <c:valAx>
        <c:axId val="3261622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326163472"/>
        <c:crosses val="autoZero"/>
        <c:crossBetween val="between"/>
      </c:valAx>
      <c:spPr>
        <a:noFill/>
        <a:ln>
          <a:noFill/>
        </a:ln>
        <a:effectLst/>
      </c:spPr>
    </c:plotArea>
    <c:legend>
      <c:legendPos val="b"/>
      <c:layout>
        <c:manualLayout>
          <c:xMode val="edge"/>
          <c:yMode val="edge"/>
          <c:x val="0.30302242522779554"/>
          <c:y val="0.89911839450266906"/>
          <c:w val="0.42726229489655637"/>
          <c:h val="8.2814753021858881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322" l="0.70000000000000062" r="0.70000000000000062" t="0.7500000000000032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3"/>
          <c:order val="0"/>
          <c:tx>
            <c:strRef>
              <c:f>'Tunnelbana diagramdata'!$A$7</c:f>
              <c:strCache>
                <c:ptCount val="1"/>
                <c:pt idx="0">
                  <c:v>Andra olyckshändelser</c:v>
                </c:pt>
              </c:strCache>
            </c:strRef>
          </c:tx>
          <c:spPr>
            <a:solidFill>
              <a:schemeClr val="accent1">
                <a:lumMod val="60000"/>
                <a:lumOff val="40000"/>
              </a:schemeClr>
            </a:solidFill>
            <a:ln>
              <a:noFill/>
            </a:ln>
            <a:effectLst/>
          </c:spPr>
          <c:invertIfNegative val="0"/>
          <c:cat>
            <c:numRef>
              <c:f>'Tunnelbana diagramdata'!$C$1:$Q$1</c:f>
              <c:numCache>
                <c:formatCode>General</c:formatCode>
                <c:ptCount val="15"/>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numCache>
            </c:numRef>
          </c:cat>
          <c:val>
            <c:numRef>
              <c:f>'Tunnelbana diagramdata'!$C$7:$Q$7</c:f>
              <c:numCache>
                <c:formatCode>General</c:formatCode>
                <c:ptCount val="15"/>
                <c:pt idx="0">
                  <c:v>3</c:v>
                </c:pt>
                <c:pt idx="1">
                  <c:v>6</c:v>
                </c:pt>
                <c:pt idx="2">
                  <c:v>5</c:v>
                </c:pt>
                <c:pt idx="3">
                  <c:v>5</c:v>
                </c:pt>
                <c:pt idx="4">
                  <c:v>3</c:v>
                </c:pt>
                <c:pt idx="5">
                  <c:v>4</c:v>
                </c:pt>
                <c:pt idx="6">
                  <c:v>3</c:v>
                </c:pt>
                <c:pt idx="7">
                  <c:v>7</c:v>
                </c:pt>
                <c:pt idx="8">
                  <c:v>2</c:v>
                </c:pt>
                <c:pt idx="9">
                  <c:v>9</c:v>
                </c:pt>
                <c:pt idx="10">
                  <c:v>10</c:v>
                </c:pt>
                <c:pt idx="11">
                  <c:v>8</c:v>
                </c:pt>
                <c:pt idx="12">
                  <c:v>4</c:v>
                </c:pt>
                <c:pt idx="13" formatCode="#,##0">
                  <c:v>0</c:v>
                </c:pt>
                <c:pt idx="14" formatCode="#,##0">
                  <c:v>0</c:v>
                </c:pt>
              </c:numCache>
            </c:numRef>
          </c:val>
        </c:ser>
        <c:ser>
          <c:idx val="2"/>
          <c:order val="1"/>
          <c:tx>
            <c:strRef>
              <c:f>'Tunnelbana diagramdata'!$A$6</c:f>
              <c:strCache>
                <c:ptCount val="1"/>
                <c:pt idx="0">
                  <c:v>Urspårningar och kollisioner vid växling (2007–)</c:v>
                </c:pt>
              </c:strCache>
            </c:strRef>
          </c:tx>
          <c:spPr>
            <a:solidFill>
              <a:schemeClr val="accent1">
                <a:lumMod val="75000"/>
              </a:schemeClr>
            </a:solidFill>
            <a:ln>
              <a:noFill/>
            </a:ln>
            <a:effectLst/>
          </c:spPr>
          <c:invertIfNegative val="0"/>
          <c:cat>
            <c:numRef>
              <c:f>'Tunnelbana diagramdata'!$C$1:$Q$1</c:f>
              <c:numCache>
                <c:formatCode>General</c:formatCode>
                <c:ptCount val="15"/>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numCache>
            </c:numRef>
          </c:cat>
          <c:val>
            <c:numRef>
              <c:f>'Tunnelbana diagramdata'!$C$6:$Q$6</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1</c:v>
                </c:pt>
                <c:pt idx="12">
                  <c:v>0</c:v>
                </c:pt>
                <c:pt idx="13" formatCode="#,##0">
                  <c:v>0</c:v>
                </c:pt>
                <c:pt idx="14" formatCode="#,##0">
                  <c:v>0</c:v>
                </c:pt>
              </c:numCache>
            </c:numRef>
          </c:val>
        </c:ser>
        <c:ser>
          <c:idx val="4"/>
          <c:order val="2"/>
          <c:tx>
            <c:strRef>
              <c:f>'Tunnelbana diagramdata'!$A$5</c:f>
              <c:strCache>
                <c:ptCount val="1"/>
                <c:pt idx="0">
                  <c:v>Personolyckor orsakade av rullande materiel i rörelse (2014–)</c:v>
                </c:pt>
              </c:strCache>
            </c:strRef>
          </c:tx>
          <c:invertIfNegative val="0"/>
          <c:cat>
            <c:numRef>
              <c:f>'Tunnelbana diagramdata'!$C$1:$Q$1</c:f>
              <c:numCache>
                <c:formatCode>General</c:formatCode>
                <c:ptCount val="15"/>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numCache>
            </c:numRef>
          </c:cat>
          <c:val>
            <c:numRef>
              <c:f>'Tunnelbana diagramdata'!$C$5:$Q$5</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formatCode="#,##0">
                  <c:v>2</c:v>
                </c:pt>
                <c:pt idx="14" formatCode="#,##0">
                  <c:v>6</c:v>
                </c:pt>
              </c:numCache>
            </c:numRef>
          </c:val>
        </c:ser>
        <c:ser>
          <c:idx val="1"/>
          <c:order val="3"/>
          <c:tx>
            <c:strRef>
              <c:f>'Tunnelbana diagramdata'!$A$4</c:f>
              <c:strCache>
                <c:ptCount val="1"/>
                <c:pt idx="0">
                  <c:v>Sammanstötningar vid tågrörelse</c:v>
                </c:pt>
              </c:strCache>
            </c:strRef>
          </c:tx>
          <c:spPr>
            <a:pattFill prst="smCheck">
              <a:fgClr>
                <a:schemeClr val="accent1"/>
              </a:fgClr>
              <a:bgClr>
                <a:schemeClr val="bg1"/>
              </a:bgClr>
            </a:pattFill>
            <a:ln>
              <a:noFill/>
            </a:ln>
            <a:effectLst/>
          </c:spPr>
          <c:invertIfNegative val="0"/>
          <c:cat>
            <c:numRef>
              <c:f>'Tunnelbana diagramdata'!$C$1:$Q$1</c:f>
              <c:numCache>
                <c:formatCode>General</c:formatCode>
                <c:ptCount val="15"/>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numCache>
            </c:numRef>
          </c:cat>
          <c:val>
            <c:numRef>
              <c:f>'Tunnelbana diagramdata'!$C$4:$Q$4</c:f>
              <c:numCache>
                <c:formatCode>General</c:formatCode>
                <c:ptCount val="15"/>
                <c:pt idx="0">
                  <c:v>0</c:v>
                </c:pt>
                <c:pt idx="1">
                  <c:v>0</c:v>
                </c:pt>
                <c:pt idx="2">
                  <c:v>0</c:v>
                </c:pt>
                <c:pt idx="3">
                  <c:v>0</c:v>
                </c:pt>
                <c:pt idx="4">
                  <c:v>0</c:v>
                </c:pt>
                <c:pt idx="5">
                  <c:v>0</c:v>
                </c:pt>
                <c:pt idx="6">
                  <c:v>0</c:v>
                </c:pt>
                <c:pt idx="7">
                  <c:v>0</c:v>
                </c:pt>
                <c:pt idx="8">
                  <c:v>0</c:v>
                </c:pt>
                <c:pt idx="9">
                  <c:v>0</c:v>
                </c:pt>
                <c:pt idx="10">
                  <c:v>1</c:v>
                </c:pt>
                <c:pt idx="11">
                  <c:v>0</c:v>
                </c:pt>
                <c:pt idx="12">
                  <c:v>0</c:v>
                </c:pt>
                <c:pt idx="13" formatCode="#,##0">
                  <c:v>0</c:v>
                </c:pt>
                <c:pt idx="14" formatCode="#,##0">
                  <c:v>0</c:v>
                </c:pt>
              </c:numCache>
            </c:numRef>
          </c:val>
        </c:ser>
        <c:ser>
          <c:idx val="0"/>
          <c:order val="4"/>
          <c:tx>
            <c:strRef>
              <c:f>'Tunnelbana diagramdata'!$A$3</c:f>
              <c:strCache>
                <c:ptCount val="1"/>
                <c:pt idx="0">
                  <c:v>Urspårningar vid tågrörelse</c:v>
                </c:pt>
              </c:strCache>
            </c:strRef>
          </c:tx>
          <c:spPr>
            <a:solidFill>
              <a:schemeClr val="accent1">
                <a:lumMod val="50000"/>
              </a:schemeClr>
            </a:solidFill>
            <a:ln>
              <a:noFill/>
            </a:ln>
            <a:effectLst/>
          </c:spPr>
          <c:invertIfNegative val="0"/>
          <c:cat>
            <c:numRef>
              <c:f>'Tunnelbana diagramdata'!$C$1:$Q$1</c:f>
              <c:numCache>
                <c:formatCode>General</c:formatCode>
                <c:ptCount val="15"/>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numCache>
            </c:numRef>
          </c:cat>
          <c:val>
            <c:numRef>
              <c:f>'Tunnelbana diagramdata'!$C$3:$Q$3</c:f>
              <c:numCache>
                <c:formatCode>General</c:formatCode>
                <c:ptCount val="15"/>
                <c:pt idx="0">
                  <c:v>0</c:v>
                </c:pt>
                <c:pt idx="1">
                  <c:v>0</c:v>
                </c:pt>
                <c:pt idx="2">
                  <c:v>0</c:v>
                </c:pt>
                <c:pt idx="3">
                  <c:v>0</c:v>
                </c:pt>
                <c:pt idx="4">
                  <c:v>2</c:v>
                </c:pt>
                <c:pt idx="5">
                  <c:v>1</c:v>
                </c:pt>
                <c:pt idx="6">
                  <c:v>0</c:v>
                </c:pt>
                <c:pt idx="7">
                  <c:v>0</c:v>
                </c:pt>
                <c:pt idx="8">
                  <c:v>0</c:v>
                </c:pt>
                <c:pt idx="9">
                  <c:v>0</c:v>
                </c:pt>
                <c:pt idx="10">
                  <c:v>0</c:v>
                </c:pt>
                <c:pt idx="11">
                  <c:v>0</c:v>
                </c:pt>
                <c:pt idx="12">
                  <c:v>0</c:v>
                </c:pt>
                <c:pt idx="13" formatCode="#,##0">
                  <c:v>0</c:v>
                </c:pt>
                <c:pt idx="14" formatCode="#,##0">
                  <c:v>0</c:v>
                </c:pt>
              </c:numCache>
            </c:numRef>
          </c:val>
        </c:ser>
        <c:dLbls>
          <c:showLegendKey val="0"/>
          <c:showVal val="0"/>
          <c:showCatName val="0"/>
          <c:showSerName val="0"/>
          <c:showPercent val="0"/>
          <c:showBubbleSize val="0"/>
        </c:dLbls>
        <c:gapWidth val="150"/>
        <c:overlap val="100"/>
        <c:axId val="326168960"/>
        <c:axId val="326167784"/>
      </c:barChart>
      <c:catAx>
        <c:axId val="326168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400" b="0" i="0" u="none" strike="noStrike" kern="1200" baseline="0">
                <a:solidFill>
                  <a:sysClr val="windowText" lastClr="000000"/>
                </a:solidFill>
                <a:latin typeface="+mn-lt"/>
                <a:ea typeface="+mn-ea"/>
                <a:cs typeface="+mn-cs"/>
              </a:defRPr>
            </a:pPr>
            <a:endParaRPr lang="sv-SE"/>
          </a:p>
        </c:txPr>
        <c:crossAx val="326167784"/>
        <c:crosses val="autoZero"/>
        <c:auto val="1"/>
        <c:lblAlgn val="ctr"/>
        <c:lblOffset val="100"/>
        <c:noMultiLvlLbl val="0"/>
      </c:catAx>
      <c:valAx>
        <c:axId val="3261677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326168960"/>
        <c:crosses val="autoZero"/>
        <c:crossBetween val="between"/>
      </c:valAx>
      <c:spPr>
        <a:noFill/>
        <a:ln>
          <a:noFill/>
        </a:ln>
        <a:effectLst/>
      </c:spPr>
    </c:plotArea>
    <c:legend>
      <c:legendPos val="r"/>
      <c:layout>
        <c:manualLayout>
          <c:xMode val="edge"/>
          <c:yMode val="edge"/>
          <c:x val="0.67333005986360461"/>
          <c:y val="3.0567445328255036E-2"/>
          <c:w val="0.30892651179455394"/>
          <c:h val="0.95266318432316621"/>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167" l="0.70000000000000062" r="0.70000000000000062" t="0.75000000000000167"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6.png"/></Relationships>
</file>

<file path=xl/drawings/_rels/drawing1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371475</xdr:colOff>
      <xdr:row>6</xdr:row>
      <xdr:rowOff>0</xdr:rowOff>
    </xdr:from>
    <xdr:to>
      <xdr:col>3</xdr:col>
      <xdr:colOff>295275</xdr:colOff>
      <xdr:row>11</xdr:row>
      <xdr:rowOff>47625</xdr:rowOff>
    </xdr:to>
    <xdr:pic>
      <xdr:nvPicPr>
        <xdr:cNvPr id="2" name="Bildobjekt 1" descr="Trafikanalys_RGB1.jpg"/>
        <xdr:cNvPicPr>
          <a:picLocks noChangeAspect="1"/>
        </xdr:cNvPicPr>
      </xdr:nvPicPr>
      <xdr:blipFill>
        <a:blip xmlns:r="http://schemas.openxmlformats.org/officeDocument/2006/relationships" r:embed="rId1" cstate="print"/>
        <a:srcRect/>
        <a:stretch>
          <a:fillRect/>
        </a:stretch>
      </xdr:blipFill>
      <xdr:spPr bwMode="auto">
        <a:xfrm>
          <a:off x="981075" y="1123950"/>
          <a:ext cx="1143000" cy="762000"/>
        </a:xfrm>
        <a:prstGeom prst="rect">
          <a:avLst/>
        </a:prstGeom>
        <a:noFill/>
        <a:ln w="9525">
          <a:noFill/>
          <a:miter lim="800000"/>
          <a:headEnd/>
          <a:tailEnd/>
        </a:ln>
      </xdr:spPr>
    </xdr:pic>
    <xdr:clientData/>
  </xdr:twoCellAnchor>
  <xdr:twoCellAnchor editAs="oneCell">
    <xdr:from>
      <xdr:col>6</xdr:col>
      <xdr:colOff>0</xdr:colOff>
      <xdr:row>6</xdr:row>
      <xdr:rowOff>123825</xdr:rowOff>
    </xdr:from>
    <xdr:to>
      <xdr:col>11</xdr:col>
      <xdr:colOff>28575</xdr:colOff>
      <xdr:row>10</xdr:row>
      <xdr:rowOff>0</xdr:rowOff>
    </xdr:to>
    <xdr:pic>
      <xdr:nvPicPr>
        <xdr:cNvPr id="3" name="Bildobjekt 3" descr="sos_farg_sve.png"/>
        <xdr:cNvPicPr>
          <a:picLocks noChangeAspect="1"/>
        </xdr:cNvPicPr>
      </xdr:nvPicPr>
      <xdr:blipFill>
        <a:blip xmlns:r="http://schemas.openxmlformats.org/officeDocument/2006/relationships" r:embed="rId2" cstate="print"/>
        <a:srcRect/>
        <a:stretch>
          <a:fillRect/>
        </a:stretch>
      </xdr:blipFill>
      <xdr:spPr bwMode="auto">
        <a:xfrm>
          <a:off x="3657600" y="1247775"/>
          <a:ext cx="3076575" cy="44767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31</xdr:col>
      <xdr:colOff>69396</xdr:colOff>
      <xdr:row>30</xdr:row>
      <xdr:rowOff>23122</xdr:rowOff>
    </xdr:from>
    <xdr:to>
      <xdr:col>38</xdr:col>
      <xdr:colOff>49704</xdr:colOff>
      <xdr:row>31</xdr:row>
      <xdr:rowOff>81527</xdr:rowOff>
    </xdr:to>
    <xdr:pic>
      <xdr:nvPicPr>
        <xdr:cNvPr id="2" name="Bildobjekt 1" descr="sos_farg_sve.png"/>
        <xdr:cNvPicPr>
          <a:picLocks noChangeAspect="1"/>
        </xdr:cNvPicPr>
      </xdr:nvPicPr>
      <xdr:blipFill>
        <a:blip xmlns:r="http://schemas.openxmlformats.org/officeDocument/2006/relationships" r:embed="rId1" cstate="print"/>
        <a:stretch>
          <a:fillRect/>
        </a:stretch>
      </xdr:blipFill>
      <xdr:spPr>
        <a:xfrm>
          <a:off x="4965246" y="5833372"/>
          <a:ext cx="1494783" cy="22033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66676</xdr:colOff>
      <xdr:row>27</xdr:row>
      <xdr:rowOff>80965</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61023</xdr:colOff>
      <xdr:row>24</xdr:row>
      <xdr:rowOff>142875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561975</xdr:colOff>
      <xdr:row>22</xdr:row>
      <xdr:rowOff>114300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4763</xdr:colOff>
      <xdr:row>21</xdr:row>
      <xdr:rowOff>114299</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66676</xdr:colOff>
      <xdr:row>27</xdr:row>
      <xdr:rowOff>80965</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61023</xdr:colOff>
      <xdr:row>23</xdr:row>
      <xdr:rowOff>142875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561975</xdr:colOff>
      <xdr:row>22</xdr:row>
      <xdr:rowOff>114300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4763</xdr:colOff>
      <xdr:row>21</xdr:row>
      <xdr:rowOff>114299</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66676</xdr:colOff>
      <xdr:row>27</xdr:row>
      <xdr:rowOff>80965</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31</xdr:col>
      <xdr:colOff>57150</xdr:colOff>
      <xdr:row>26</xdr:row>
      <xdr:rowOff>20726</xdr:rowOff>
    </xdr:from>
    <xdr:to>
      <xdr:col>38</xdr:col>
      <xdr:colOff>50986</xdr:colOff>
      <xdr:row>27</xdr:row>
      <xdr:rowOff>68165</xdr:rowOff>
    </xdr:to>
    <xdr:pic>
      <xdr:nvPicPr>
        <xdr:cNvPr id="3" name="Bildobjekt 2" descr="sos_farg_sve.png"/>
        <xdr:cNvPicPr>
          <a:picLocks noChangeAspect="1"/>
        </xdr:cNvPicPr>
      </xdr:nvPicPr>
      <xdr:blipFill>
        <a:blip xmlns:r="http://schemas.openxmlformats.org/officeDocument/2006/relationships" r:embed="rId1" cstate="print"/>
        <a:stretch>
          <a:fillRect/>
        </a:stretch>
      </xdr:blipFill>
      <xdr:spPr>
        <a:xfrm>
          <a:off x="5353050" y="5869076"/>
          <a:ext cx="1508312" cy="218889"/>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61023</xdr:colOff>
      <xdr:row>24</xdr:row>
      <xdr:rowOff>142875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561975</xdr:colOff>
      <xdr:row>22</xdr:row>
      <xdr:rowOff>114300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4763</xdr:colOff>
      <xdr:row>22</xdr:row>
      <xdr:rowOff>152400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61208</xdr:colOff>
      <xdr:row>7</xdr:row>
      <xdr:rowOff>19050</xdr:rowOff>
    </xdr:from>
    <xdr:to>
      <xdr:col>22</xdr:col>
      <xdr:colOff>44239</xdr:colOff>
      <xdr:row>8</xdr:row>
      <xdr:rowOff>83805</xdr:rowOff>
    </xdr:to>
    <xdr:pic>
      <xdr:nvPicPr>
        <xdr:cNvPr id="3" name="Bildobjekt 2" descr="sos_farg_sve.png"/>
        <xdr:cNvPicPr>
          <a:picLocks noChangeAspect="1"/>
        </xdr:cNvPicPr>
      </xdr:nvPicPr>
      <xdr:blipFill>
        <a:blip xmlns:r="http://schemas.openxmlformats.org/officeDocument/2006/relationships" r:embed="rId1" cstate="print"/>
        <a:stretch>
          <a:fillRect/>
        </a:stretch>
      </xdr:blipFill>
      <xdr:spPr>
        <a:xfrm>
          <a:off x="4823708" y="1524000"/>
          <a:ext cx="1497506" cy="2266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31</xdr:col>
      <xdr:colOff>57150</xdr:colOff>
      <xdr:row>33</xdr:row>
      <xdr:rowOff>20726</xdr:rowOff>
    </xdr:from>
    <xdr:to>
      <xdr:col>38</xdr:col>
      <xdr:colOff>50987</xdr:colOff>
      <xdr:row>34</xdr:row>
      <xdr:rowOff>68165</xdr:rowOff>
    </xdr:to>
    <xdr:pic>
      <xdr:nvPicPr>
        <xdr:cNvPr id="2" name="Bildobjekt 1" descr="sos_farg_sve.png"/>
        <xdr:cNvPicPr>
          <a:picLocks noChangeAspect="1"/>
        </xdr:cNvPicPr>
      </xdr:nvPicPr>
      <xdr:blipFill>
        <a:blip xmlns:r="http://schemas.openxmlformats.org/officeDocument/2006/relationships" r:embed="rId1" cstate="print"/>
        <a:stretch>
          <a:fillRect/>
        </a:stretch>
      </xdr:blipFill>
      <xdr:spPr>
        <a:xfrm>
          <a:off x="5353050" y="5907176"/>
          <a:ext cx="1508312" cy="21888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31</xdr:col>
      <xdr:colOff>57150</xdr:colOff>
      <xdr:row>35</xdr:row>
      <xdr:rowOff>20726</xdr:rowOff>
    </xdr:from>
    <xdr:to>
      <xdr:col>38</xdr:col>
      <xdr:colOff>50987</xdr:colOff>
      <xdr:row>36</xdr:row>
      <xdr:rowOff>68165</xdr:rowOff>
    </xdr:to>
    <xdr:pic>
      <xdr:nvPicPr>
        <xdr:cNvPr id="3" name="Bildobjekt 2" descr="sos_farg_sve.png"/>
        <xdr:cNvPicPr>
          <a:picLocks noChangeAspect="1"/>
        </xdr:cNvPicPr>
      </xdr:nvPicPr>
      <xdr:blipFill>
        <a:blip xmlns:r="http://schemas.openxmlformats.org/officeDocument/2006/relationships" r:embed="rId1" cstate="print"/>
        <a:stretch>
          <a:fillRect/>
        </a:stretch>
      </xdr:blipFill>
      <xdr:spPr>
        <a:xfrm>
          <a:off x="5353050" y="6269126"/>
          <a:ext cx="1508312" cy="21888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31</xdr:col>
      <xdr:colOff>68012</xdr:colOff>
      <xdr:row>14</xdr:row>
      <xdr:rowOff>0</xdr:rowOff>
    </xdr:from>
    <xdr:to>
      <xdr:col>38</xdr:col>
      <xdr:colOff>52404</xdr:colOff>
      <xdr:row>15</xdr:row>
      <xdr:rowOff>58406</xdr:rowOff>
    </xdr:to>
    <xdr:pic>
      <xdr:nvPicPr>
        <xdr:cNvPr id="3" name="Bildobjekt 2" descr="sos_farg_sve.png"/>
        <xdr:cNvPicPr>
          <a:picLocks noChangeAspect="1"/>
        </xdr:cNvPicPr>
      </xdr:nvPicPr>
      <xdr:blipFill>
        <a:blip xmlns:r="http://schemas.openxmlformats.org/officeDocument/2006/relationships" r:embed="rId1" cstate="print"/>
        <a:stretch>
          <a:fillRect/>
        </a:stretch>
      </xdr:blipFill>
      <xdr:spPr>
        <a:xfrm>
          <a:off x="5363912" y="3171825"/>
          <a:ext cx="1498867" cy="22033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31</xdr:col>
      <xdr:colOff>68012</xdr:colOff>
      <xdr:row>33</xdr:row>
      <xdr:rowOff>19050</xdr:rowOff>
    </xdr:from>
    <xdr:ext cx="1498867" cy="220331"/>
    <xdr:pic>
      <xdr:nvPicPr>
        <xdr:cNvPr id="3" name="Bildobjekt 2" descr="sos_farg_sve.png"/>
        <xdr:cNvPicPr>
          <a:picLocks noChangeAspect="1"/>
        </xdr:cNvPicPr>
      </xdr:nvPicPr>
      <xdr:blipFill>
        <a:blip xmlns:r="http://schemas.openxmlformats.org/officeDocument/2006/relationships" r:embed="rId1" cstate="print"/>
        <a:stretch>
          <a:fillRect/>
        </a:stretch>
      </xdr:blipFill>
      <xdr:spPr>
        <a:xfrm>
          <a:off x="4963862" y="10677525"/>
          <a:ext cx="1498867" cy="220331"/>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31</xdr:col>
      <xdr:colOff>68012</xdr:colOff>
      <xdr:row>35</xdr:row>
      <xdr:rowOff>19050</xdr:rowOff>
    </xdr:from>
    <xdr:to>
      <xdr:col>38</xdr:col>
      <xdr:colOff>52404</xdr:colOff>
      <xdr:row>36</xdr:row>
      <xdr:rowOff>77456</xdr:rowOff>
    </xdr:to>
    <xdr:pic>
      <xdr:nvPicPr>
        <xdr:cNvPr id="2" name="Bildobjekt 1" descr="sos_farg_sve.png"/>
        <xdr:cNvPicPr>
          <a:picLocks noChangeAspect="1"/>
        </xdr:cNvPicPr>
      </xdr:nvPicPr>
      <xdr:blipFill>
        <a:blip xmlns:r="http://schemas.openxmlformats.org/officeDocument/2006/relationships" r:embed="rId1" cstate="print"/>
        <a:stretch>
          <a:fillRect/>
        </a:stretch>
      </xdr:blipFill>
      <xdr:spPr>
        <a:xfrm>
          <a:off x="5363912" y="6181725"/>
          <a:ext cx="1498867" cy="22033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31</xdr:col>
      <xdr:colOff>69396</xdr:colOff>
      <xdr:row>12</xdr:row>
      <xdr:rowOff>23122</xdr:rowOff>
    </xdr:from>
    <xdr:to>
      <xdr:col>38</xdr:col>
      <xdr:colOff>49705</xdr:colOff>
      <xdr:row>13</xdr:row>
      <xdr:rowOff>81527</xdr:rowOff>
    </xdr:to>
    <xdr:pic>
      <xdr:nvPicPr>
        <xdr:cNvPr id="3" name="Bildobjekt 2" descr="sos_farg_sve.png"/>
        <xdr:cNvPicPr>
          <a:picLocks noChangeAspect="1"/>
        </xdr:cNvPicPr>
      </xdr:nvPicPr>
      <xdr:blipFill>
        <a:blip xmlns:r="http://schemas.openxmlformats.org/officeDocument/2006/relationships" r:embed="rId1" cstate="print"/>
        <a:stretch>
          <a:fillRect/>
        </a:stretch>
      </xdr:blipFill>
      <xdr:spPr>
        <a:xfrm>
          <a:off x="5365296" y="2718697"/>
          <a:ext cx="1494784" cy="220330"/>
        </a:xfrm>
        <a:prstGeom prst="rect">
          <a:avLst/>
        </a:prstGeom>
      </xdr:spPr>
    </xdr:pic>
    <xdr:clientData/>
  </xdr:twoCellAnchor>
  <xdr:oneCellAnchor>
    <xdr:from>
      <xdr:col>31</xdr:col>
      <xdr:colOff>69396</xdr:colOff>
      <xdr:row>49</xdr:row>
      <xdr:rowOff>23122</xdr:rowOff>
    </xdr:from>
    <xdr:ext cx="1494784" cy="220330"/>
    <xdr:pic>
      <xdr:nvPicPr>
        <xdr:cNvPr id="4" name="Bildobjekt 3" descr="sos_farg_sve.png"/>
        <xdr:cNvPicPr>
          <a:picLocks noChangeAspect="1"/>
        </xdr:cNvPicPr>
      </xdr:nvPicPr>
      <xdr:blipFill>
        <a:blip xmlns:r="http://schemas.openxmlformats.org/officeDocument/2006/relationships" r:embed="rId1" cstate="print"/>
        <a:stretch>
          <a:fillRect/>
        </a:stretch>
      </xdr:blipFill>
      <xdr:spPr>
        <a:xfrm>
          <a:off x="5365296" y="8414647"/>
          <a:ext cx="1494784" cy="220330"/>
        </a:xfrm>
        <a:prstGeom prst="rect">
          <a:avLst/>
        </a:prstGeom>
      </xdr:spPr>
    </xdr:pic>
    <xdr:clientData/>
  </xdr:oneCellAnchor>
</xdr:wsDr>
</file>

<file path=xl/theme/theme1.xml><?xml version="1.0" encoding="utf-8"?>
<a:theme xmlns:a="http://schemas.openxmlformats.org/drawingml/2006/main" name="Office-tema">
  <a:themeElements>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mailto:fredrik.lindberg@trafa.se"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3.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4"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4"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4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4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4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4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4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46.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48.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49.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50.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51.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hyperlink" Target="http://www.otif.org/" TargetMode="Externa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printerSettings" Target="../printerSettings/printerSettings12.bin"/><Relationship Id="rId4" Type="http://schemas.openxmlformats.org/officeDocument/2006/relationships/hyperlink" Target="https://www.msb.se/sv/Forebyggande/Transport-av-farligt-gods/Olycksrapportering/"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4"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4"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
  <sheetViews>
    <sheetView showGridLines="0" tabSelected="1" zoomScaleNormal="100" zoomScaleSheetLayoutView="140" workbookViewId="0">
      <selection sqref="A1:L1"/>
    </sheetView>
  </sheetViews>
  <sheetFormatPr defaultRowHeight="11.25" x14ac:dyDescent="0.2"/>
  <cols>
    <col min="1" max="11" width="9.140625" style="6"/>
    <col min="12" max="18" width="9.140625" style="6" customWidth="1"/>
    <col min="19" max="19" width="0.140625" style="6" customWidth="1"/>
    <col min="20" max="16384" width="9.140625" style="6"/>
  </cols>
  <sheetData>
    <row r="1" spans="1:19" ht="32.25" customHeight="1" x14ac:dyDescent="0.2">
      <c r="A1" s="219" t="s">
        <v>277</v>
      </c>
      <c r="B1" s="220"/>
      <c r="C1" s="220"/>
      <c r="D1" s="220"/>
      <c r="E1" s="220"/>
      <c r="F1" s="220"/>
      <c r="G1" s="220"/>
      <c r="H1" s="220"/>
      <c r="I1" s="220"/>
      <c r="J1" s="220"/>
      <c r="K1" s="220"/>
      <c r="L1" s="220"/>
      <c r="N1" s="90"/>
    </row>
    <row r="2" spans="1:19" ht="11.25" customHeight="1" x14ac:dyDescent="0.2">
      <c r="B2" s="12"/>
      <c r="C2" s="12"/>
      <c r="D2" s="12"/>
      <c r="E2" s="12"/>
      <c r="F2" s="12"/>
      <c r="G2" s="12"/>
      <c r="H2" s="12"/>
      <c r="I2" s="12"/>
      <c r="J2" s="12"/>
      <c r="K2" s="12"/>
      <c r="L2" s="12"/>
      <c r="M2" s="12"/>
      <c r="N2" s="12"/>
      <c r="O2" s="12"/>
      <c r="P2" s="12"/>
      <c r="Q2" s="12"/>
      <c r="R2" s="12"/>
      <c r="S2" s="12"/>
    </row>
    <row r="3" spans="1:19" x14ac:dyDescent="0.2">
      <c r="A3" s="217"/>
      <c r="B3" s="218"/>
      <c r="C3" s="218"/>
      <c r="D3" s="218"/>
      <c r="E3" s="218"/>
      <c r="F3" s="218"/>
      <c r="G3" s="218"/>
      <c r="H3" s="218"/>
      <c r="I3" s="218"/>
      <c r="J3" s="218"/>
      <c r="K3" s="218"/>
      <c r="L3" s="218"/>
      <c r="M3" s="218"/>
      <c r="N3" s="218"/>
      <c r="O3" s="218"/>
      <c r="P3" s="218"/>
      <c r="Q3" s="218"/>
      <c r="R3" s="218"/>
    </row>
    <row r="12" spans="1:19" ht="65.25" customHeight="1" x14ac:dyDescent="0.4">
      <c r="B12" s="11" t="s">
        <v>128</v>
      </c>
    </row>
    <row r="13" spans="1:19" ht="20.25" x14ac:dyDescent="0.3">
      <c r="B13" s="10" t="s">
        <v>129</v>
      </c>
    </row>
    <row r="14" spans="1:19" ht="18.75" x14ac:dyDescent="0.3">
      <c r="B14" s="9"/>
    </row>
    <row r="15" spans="1:19" ht="14.25" customHeight="1" x14ac:dyDescent="0.2">
      <c r="B15" s="158" t="s">
        <v>130</v>
      </c>
    </row>
    <row r="16" spans="1:19" ht="16.5" customHeight="1" x14ac:dyDescent="0.3">
      <c r="B16" s="9"/>
    </row>
    <row r="17" spans="2:5" ht="16.5" customHeight="1" x14ac:dyDescent="0.2">
      <c r="B17" s="8" t="s">
        <v>174</v>
      </c>
    </row>
    <row r="18" spans="2:5" x14ac:dyDescent="0.2">
      <c r="B18" s="6" t="s">
        <v>9</v>
      </c>
    </row>
    <row r="19" spans="2:5" ht="12.75" x14ac:dyDescent="0.2">
      <c r="B19" s="90" t="s">
        <v>8</v>
      </c>
      <c r="E19" s="91"/>
    </row>
    <row r="20" spans="2:5" s="91" customFormat="1" ht="12.75" x14ac:dyDescent="0.2"/>
    <row r="21" spans="2:5" s="91" customFormat="1" ht="12.75" x14ac:dyDescent="0.2">
      <c r="B21" s="90" t="s">
        <v>49</v>
      </c>
    </row>
    <row r="22" spans="2:5" s="91" customFormat="1" ht="12.75" x14ac:dyDescent="0.2">
      <c r="B22" s="90" t="s">
        <v>50</v>
      </c>
    </row>
    <row r="24" spans="2:5" ht="12.75" x14ac:dyDescent="0.2">
      <c r="B24" s="8"/>
    </row>
    <row r="25" spans="2:5" x14ac:dyDescent="0.2">
      <c r="B25" s="90"/>
    </row>
    <row r="26" spans="2:5" x14ac:dyDescent="0.2">
      <c r="B26" s="90"/>
    </row>
    <row r="28" spans="2:5" ht="12.75" x14ac:dyDescent="0.2">
      <c r="B28" s="8"/>
    </row>
    <row r="29" spans="2:5" ht="12.75" x14ac:dyDescent="0.2">
      <c r="B29" s="7"/>
    </row>
    <row r="30" spans="2:5" ht="12.75" x14ac:dyDescent="0.2">
      <c r="B30" s="7"/>
    </row>
    <row r="31" spans="2:5" ht="12.75" x14ac:dyDescent="0.2">
      <c r="B31" s="7"/>
    </row>
    <row r="32" spans="2:5" ht="12.75" x14ac:dyDescent="0.2">
      <c r="B32" s="7"/>
    </row>
  </sheetData>
  <customSheetViews>
    <customSheetView guid="{EA424B0A-06A3-4874-B080-734BBB58792A}" showPageBreaks="1" showGridLines="0" printArea="1">
      <selection activeCell="B25" sqref="B25"/>
      <rowBreaks count="2" manualBreakCount="2">
        <brk id="26" max="17" man="1"/>
        <brk id="37" max="16383" man="1"/>
      </rowBreaks>
      <pageMargins left="3.937007874015748E-2" right="3.937007874015748E-2" top="0.74803149606299213" bottom="0.74803149606299213" header="0.31496062992125984" footer="0.31496062992125984"/>
      <pageSetup paperSize="9" scale="87" orientation="portrait" r:id="rId1"/>
    </customSheetView>
    <customSheetView guid="{03452A04-CA67-46E6-B0A2-BCD750928530}" showGridLines="0">
      <selection activeCell="B25" sqref="B25"/>
      <rowBreaks count="2" manualBreakCount="2">
        <brk id="26" max="17" man="1"/>
        <brk id="37" max="16383" man="1"/>
      </rowBreaks>
      <pageMargins left="3.937007874015748E-2" right="3.937007874015748E-2" top="0.74803149606299213" bottom="0.74803149606299213" header="0.31496062992125984" footer="0.31496062992125984"/>
      <pageSetup paperSize="9" scale="87" orientation="portrait" r:id="rId2"/>
    </customSheetView>
  </customSheetViews>
  <mergeCells count="2">
    <mergeCell ref="A3:R3"/>
    <mergeCell ref="A1:L1"/>
  </mergeCells>
  <hyperlinks>
    <hyperlink ref="B22" r:id="rId3" display="mailto:fredrik.lindberg@trafa.se"/>
  </hyperlinks>
  <pageMargins left="0.39370078740157483" right="0.39370078740157483" top="0.59055118110236227" bottom="0.74803149606299213" header="0.31496062992125984" footer="0.31496062992125984"/>
  <pageSetup paperSize="9" scale="85" orientation="portrait" r:id="rId4"/>
  <rowBreaks count="2" manualBreakCount="2">
    <brk id="26" max="17" man="1"/>
    <brk id="37" max="16383" man="1"/>
  </rowBreaks>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7"/>
  <sheetViews>
    <sheetView showGridLines="0" zoomScaleNormal="100" zoomScaleSheetLayoutView="100" workbookViewId="0">
      <selection activeCell="AM1" sqref="AM1"/>
    </sheetView>
  </sheetViews>
  <sheetFormatPr defaultRowHeight="12.75" outlineLevelCol="1" x14ac:dyDescent="0.2"/>
  <cols>
    <col min="1" max="1" width="2.85546875" style="13" customWidth="1"/>
    <col min="2" max="2" width="0.85546875" style="13" customWidth="1"/>
    <col min="3" max="3" width="41.7109375" style="13" customWidth="1"/>
    <col min="4" max="4" width="6.7109375" style="13" customWidth="1"/>
    <col min="5" max="5" width="1.28515625" style="13" customWidth="1"/>
    <col min="6" max="6" width="6.7109375" style="13" customWidth="1"/>
    <col min="7" max="7" width="1.28515625" style="13" customWidth="1"/>
    <col min="8" max="8" width="4.7109375" style="13" hidden="1" customWidth="1" outlineLevel="1"/>
    <col min="9" max="9" width="1.28515625" style="13" hidden="1" customWidth="1" outlineLevel="1"/>
    <col min="10" max="10" width="4.7109375" style="13" hidden="1" customWidth="1" outlineLevel="1"/>
    <col min="11" max="11" width="1.28515625" style="13" hidden="1" customWidth="1" outlineLevel="1"/>
    <col min="12" max="12" width="4.7109375" style="13" hidden="1" customWidth="1" outlineLevel="1"/>
    <col min="13" max="13" width="1.28515625" style="13" hidden="1" customWidth="1" outlineLevel="1"/>
    <col min="14" max="14" width="4.7109375" style="13" hidden="1" customWidth="1" outlineLevel="1"/>
    <col min="15" max="15" width="1.28515625" style="13" hidden="1" customWidth="1" outlineLevel="1"/>
    <col min="16" max="16" width="4.7109375" style="13" hidden="1" customWidth="1" outlineLevel="1"/>
    <col min="17" max="17" width="1.28515625" style="13" hidden="1" customWidth="1" outlineLevel="1"/>
    <col min="18" max="18" width="4.7109375" style="13" hidden="1" customWidth="1" outlineLevel="1"/>
    <col min="19" max="19" width="1.28515625" style="13" hidden="1" customWidth="1" outlineLevel="1"/>
    <col min="20" max="20" width="4.7109375" style="13" hidden="1" customWidth="1" outlineLevel="1"/>
    <col min="21" max="21" width="1.28515625" style="13" hidden="1" customWidth="1" outlineLevel="1"/>
    <col min="22" max="22" width="4.7109375" style="13" hidden="1" customWidth="1" outlineLevel="1"/>
    <col min="23" max="23" width="1.28515625" style="13" hidden="1" customWidth="1" outlineLevel="1"/>
    <col min="24" max="24" width="4.7109375" style="13" hidden="1" customWidth="1" outlineLevel="1"/>
    <col min="25" max="25" width="1.28515625" style="13" hidden="1" customWidth="1" outlineLevel="1"/>
    <col min="26" max="26" width="4.7109375" style="13" hidden="1" customWidth="1" outlineLevel="1"/>
    <col min="27" max="27" width="1.28515625" style="13" hidden="1" customWidth="1" outlineLevel="1"/>
    <col min="28" max="28" width="4.7109375" style="13" hidden="1" customWidth="1" outlineLevel="1"/>
    <col min="29" max="29" width="1.28515625" style="13" hidden="1" customWidth="1" outlineLevel="1"/>
    <col min="30" max="30" width="4.7109375" style="13" customWidth="1" collapsed="1"/>
    <col min="31" max="31" width="1.28515625" style="13" customWidth="1"/>
    <col min="32" max="32" width="4.7109375" style="13" customWidth="1"/>
    <col min="33" max="33" width="1.28515625" style="13" customWidth="1"/>
    <col min="34" max="34" width="4.7109375" style="133" customWidth="1"/>
    <col min="35" max="35" width="1.28515625" style="13" customWidth="1"/>
    <col min="36" max="36" width="4.7109375" style="133" customWidth="1"/>
    <col min="37" max="37" width="1.28515625" style="13" customWidth="1"/>
    <col min="38" max="38" width="4.7109375" style="13" customWidth="1"/>
    <col min="39" max="39" width="1.28515625" style="13" customWidth="1"/>
    <col min="40" max="16384" width="9.140625" style="13"/>
  </cols>
  <sheetData>
    <row r="1" spans="1:39" ht="14.25" customHeight="1" x14ac:dyDescent="0.2">
      <c r="A1" s="21" t="s">
        <v>12</v>
      </c>
    </row>
    <row r="2" spans="1:39" ht="14.25" customHeight="1" x14ac:dyDescent="0.2">
      <c r="A2" s="20" t="s">
        <v>15</v>
      </c>
      <c r="AL2" s="133"/>
    </row>
    <row r="3" spans="1:39" ht="24" customHeight="1" x14ac:dyDescent="0.2">
      <c r="A3" s="234"/>
      <c r="B3" s="234"/>
      <c r="C3" s="234"/>
      <c r="D3" s="235" t="s">
        <v>131</v>
      </c>
      <c r="E3" s="236"/>
      <c r="F3" s="235" t="s">
        <v>132</v>
      </c>
      <c r="G3" s="236"/>
      <c r="H3" s="233">
        <v>2000</v>
      </c>
      <c r="I3" s="233"/>
      <c r="J3" s="233">
        <v>2001</v>
      </c>
      <c r="K3" s="233"/>
      <c r="L3" s="233">
        <v>2002</v>
      </c>
      <c r="M3" s="233"/>
      <c r="N3" s="233">
        <v>2003</v>
      </c>
      <c r="O3" s="233"/>
      <c r="P3" s="233">
        <v>2004</v>
      </c>
      <c r="Q3" s="233"/>
      <c r="R3" s="233">
        <v>2005</v>
      </c>
      <c r="S3" s="233"/>
      <c r="T3" s="233">
        <v>2006</v>
      </c>
      <c r="U3" s="233"/>
      <c r="V3" s="233">
        <v>2007</v>
      </c>
      <c r="W3" s="233"/>
      <c r="X3" s="233">
        <v>2008</v>
      </c>
      <c r="Y3" s="233"/>
      <c r="Z3" s="233">
        <v>2009</v>
      </c>
      <c r="AA3" s="233"/>
      <c r="AB3" s="233">
        <v>2010</v>
      </c>
      <c r="AC3" s="233"/>
      <c r="AD3" s="233">
        <v>2011</v>
      </c>
      <c r="AE3" s="233"/>
      <c r="AF3" s="233">
        <v>2012</v>
      </c>
      <c r="AG3" s="233"/>
      <c r="AH3" s="233">
        <v>2013</v>
      </c>
      <c r="AI3" s="233"/>
      <c r="AJ3" s="233">
        <v>2014</v>
      </c>
      <c r="AK3" s="233"/>
      <c r="AL3" s="233">
        <v>2015</v>
      </c>
      <c r="AM3" s="233"/>
    </row>
    <row r="4" spans="1:39" ht="18" customHeight="1" x14ac:dyDescent="0.2">
      <c r="A4" s="22"/>
      <c r="B4" s="22"/>
      <c r="C4" s="23" t="s">
        <v>23</v>
      </c>
      <c r="D4" s="24"/>
      <c r="E4" s="25"/>
      <c r="F4" s="24"/>
      <c r="G4" s="26"/>
      <c r="H4" s="27"/>
      <c r="I4" s="28"/>
      <c r="J4" s="27"/>
      <c r="K4" s="28"/>
      <c r="L4" s="27"/>
      <c r="M4" s="28"/>
      <c r="N4" s="27"/>
      <c r="O4" s="28"/>
      <c r="P4" s="27"/>
      <c r="Q4" s="28"/>
      <c r="R4" s="27"/>
      <c r="S4" s="28"/>
      <c r="T4" s="27"/>
      <c r="U4" s="28"/>
      <c r="V4" s="27"/>
      <c r="W4" s="28"/>
      <c r="X4" s="27"/>
      <c r="Y4" s="28"/>
      <c r="Z4" s="27"/>
      <c r="AA4" s="28"/>
      <c r="AB4" s="27"/>
      <c r="AC4" s="28"/>
      <c r="AD4" s="27"/>
      <c r="AE4" s="28"/>
      <c r="AF4" s="27"/>
      <c r="AG4" s="29"/>
      <c r="AH4" s="135"/>
      <c r="AI4" s="29"/>
      <c r="AJ4" s="135"/>
      <c r="AK4" s="29"/>
      <c r="AL4" s="135"/>
    </row>
    <row r="5" spans="1:39" x14ac:dyDescent="0.2">
      <c r="A5" s="22">
        <v>1</v>
      </c>
      <c r="B5" s="22"/>
      <c r="C5" s="30" t="s">
        <v>139</v>
      </c>
      <c r="D5" s="24" t="str">
        <f>IF(SUM(T5,V5,X5,Z5,AB5)&gt;0,SUM(T5,V5,X5,Z5,AB5),"–")</f>
        <v>–</v>
      </c>
      <c r="E5" s="25"/>
      <c r="F5" s="24" t="str">
        <f>IF(SUM(AD5,AF5,AH5,AJ5,AL5)&gt;0,SUM(AD5,AF5,AH5,AJ5,AL5),"–")</f>
        <v>–</v>
      </c>
      <c r="G5" s="26"/>
      <c r="H5" s="27" t="s">
        <v>2</v>
      </c>
      <c r="I5" s="28"/>
      <c r="J5" s="27" t="s">
        <v>2</v>
      </c>
      <c r="K5" s="28"/>
      <c r="L5" s="27" t="s">
        <v>2</v>
      </c>
      <c r="M5" s="28"/>
      <c r="N5" s="27" t="s">
        <v>2</v>
      </c>
      <c r="O5" s="28"/>
      <c r="P5" s="27" t="s">
        <v>2</v>
      </c>
      <c r="Q5" s="28"/>
      <c r="R5" s="27">
        <v>1</v>
      </c>
      <c r="S5" s="28"/>
      <c r="T5" s="27" t="s">
        <v>2</v>
      </c>
      <c r="U5" s="28"/>
      <c r="V5" s="27" t="s">
        <v>2</v>
      </c>
      <c r="W5" s="28"/>
      <c r="X5" s="27" t="s">
        <v>2</v>
      </c>
      <c r="Y5" s="28"/>
      <c r="Z5" s="27" t="s">
        <v>2</v>
      </c>
      <c r="AA5" s="28"/>
      <c r="AB5" s="27" t="s">
        <v>2</v>
      </c>
      <c r="AC5" s="28"/>
      <c r="AD5" s="27" t="s">
        <v>2</v>
      </c>
      <c r="AE5" s="28"/>
      <c r="AF5" s="27" t="s">
        <v>2</v>
      </c>
      <c r="AG5" s="29"/>
      <c r="AH5" s="27" t="s">
        <v>2</v>
      </c>
      <c r="AI5" s="29"/>
      <c r="AJ5" s="27" t="s">
        <v>2</v>
      </c>
      <c r="AK5" s="29"/>
      <c r="AL5" s="27" t="s">
        <v>2</v>
      </c>
    </row>
    <row r="6" spans="1:39" x14ac:dyDescent="0.2">
      <c r="A6" s="22">
        <v>2</v>
      </c>
      <c r="B6" s="22"/>
      <c r="C6" s="4" t="s">
        <v>24</v>
      </c>
      <c r="D6" s="141" t="s">
        <v>3</v>
      </c>
      <c r="E6" s="25"/>
      <c r="F6" s="24" t="str">
        <f t="shared" ref="F6:F30" si="0">IF(SUM(AD6,AF6,AH6,AJ6,AL6)&gt;0,SUM(AD6,AF6,AH6,AJ6,AL6),"–")</f>
        <v>–</v>
      </c>
      <c r="G6" s="26"/>
      <c r="H6" s="27" t="s">
        <v>3</v>
      </c>
      <c r="I6" s="28"/>
      <c r="J6" s="27" t="s">
        <v>3</v>
      </c>
      <c r="K6" s="28"/>
      <c r="L6" s="27" t="s">
        <v>3</v>
      </c>
      <c r="M6" s="28"/>
      <c r="N6" s="27" t="s">
        <v>3</v>
      </c>
      <c r="O6" s="28"/>
      <c r="P6" s="27" t="s">
        <v>3</v>
      </c>
      <c r="Q6" s="28"/>
      <c r="R6" s="27" t="s">
        <v>3</v>
      </c>
      <c r="S6" s="28"/>
      <c r="T6" s="27" t="s">
        <v>3</v>
      </c>
      <c r="U6" s="28"/>
      <c r="V6" s="27" t="s">
        <v>3</v>
      </c>
      <c r="W6" s="28"/>
      <c r="X6" s="27" t="s">
        <v>3</v>
      </c>
      <c r="Y6" s="28"/>
      <c r="Z6" s="27" t="s">
        <v>2</v>
      </c>
      <c r="AA6" s="28"/>
      <c r="AB6" s="27" t="s">
        <v>2</v>
      </c>
      <c r="AC6" s="28"/>
      <c r="AD6" s="27" t="s">
        <v>2</v>
      </c>
      <c r="AE6" s="28"/>
      <c r="AF6" s="27" t="s">
        <v>2</v>
      </c>
      <c r="AG6" s="29"/>
      <c r="AH6" s="27" t="s">
        <v>2</v>
      </c>
      <c r="AI6" s="29"/>
      <c r="AJ6" s="27" t="s">
        <v>2</v>
      </c>
      <c r="AK6" s="29"/>
      <c r="AL6" s="27" t="s">
        <v>2</v>
      </c>
    </row>
    <row r="7" spans="1:39" x14ac:dyDescent="0.2">
      <c r="A7" s="22">
        <v>3</v>
      </c>
      <c r="B7" s="22"/>
      <c r="C7" s="4" t="s">
        <v>25</v>
      </c>
      <c r="D7" s="141" t="s">
        <v>3</v>
      </c>
      <c r="E7" s="25"/>
      <c r="F7" s="24" t="str">
        <f t="shared" si="0"/>
        <v>–</v>
      </c>
      <c r="G7" s="26"/>
      <c r="H7" s="27" t="s">
        <v>3</v>
      </c>
      <c r="I7" s="28"/>
      <c r="J7" s="27" t="s">
        <v>3</v>
      </c>
      <c r="K7" s="28"/>
      <c r="L7" s="27" t="s">
        <v>3</v>
      </c>
      <c r="M7" s="28"/>
      <c r="N7" s="27" t="s">
        <v>3</v>
      </c>
      <c r="O7" s="28"/>
      <c r="P7" s="27" t="s">
        <v>3</v>
      </c>
      <c r="Q7" s="28"/>
      <c r="R7" s="27" t="s">
        <v>3</v>
      </c>
      <c r="S7" s="28"/>
      <c r="T7" s="27" t="s">
        <v>3</v>
      </c>
      <c r="U7" s="28"/>
      <c r="V7" s="27" t="s">
        <v>3</v>
      </c>
      <c r="W7" s="28"/>
      <c r="X7" s="27" t="s">
        <v>3</v>
      </c>
      <c r="Y7" s="28"/>
      <c r="Z7" s="27" t="s">
        <v>2</v>
      </c>
      <c r="AA7" s="28"/>
      <c r="AB7" s="27" t="s">
        <v>2</v>
      </c>
      <c r="AC7" s="28"/>
      <c r="AD7" s="27" t="s">
        <v>2</v>
      </c>
      <c r="AE7" s="28"/>
      <c r="AF7" s="27" t="s">
        <v>2</v>
      </c>
      <c r="AG7" s="29"/>
      <c r="AH7" s="27" t="s">
        <v>2</v>
      </c>
      <c r="AI7" s="29"/>
      <c r="AJ7" s="27" t="s">
        <v>2</v>
      </c>
      <c r="AK7" s="29"/>
      <c r="AL7" s="27" t="s">
        <v>2</v>
      </c>
    </row>
    <row r="8" spans="1:39" x14ac:dyDescent="0.2">
      <c r="A8" s="22">
        <v>4</v>
      </c>
      <c r="B8" s="22"/>
      <c r="C8" s="31" t="s">
        <v>42</v>
      </c>
      <c r="D8" s="24" t="str">
        <f>IF(SUM(T8,V8,X8,Z8,AB8)&gt;0,SUM(T8,V8,X8,Z8,AB8),"–")</f>
        <v>–</v>
      </c>
      <c r="E8" s="25"/>
      <c r="F8" s="24" t="str">
        <f t="shared" si="0"/>
        <v>–</v>
      </c>
      <c r="G8" s="26"/>
      <c r="H8" s="27" t="s">
        <v>2</v>
      </c>
      <c r="I8" s="28"/>
      <c r="J8" s="27" t="s">
        <v>2</v>
      </c>
      <c r="K8" s="28"/>
      <c r="L8" s="27" t="s">
        <v>2</v>
      </c>
      <c r="M8" s="28"/>
      <c r="N8" s="27" t="s">
        <v>2</v>
      </c>
      <c r="O8" s="28"/>
      <c r="P8" s="27" t="s">
        <v>2</v>
      </c>
      <c r="Q8" s="28"/>
      <c r="R8" s="27" t="s">
        <v>2</v>
      </c>
      <c r="S8" s="28"/>
      <c r="T8" s="27" t="s">
        <v>2</v>
      </c>
      <c r="U8" s="28"/>
      <c r="V8" s="27" t="s">
        <v>2</v>
      </c>
      <c r="W8" s="28"/>
      <c r="X8" s="27" t="s">
        <v>2</v>
      </c>
      <c r="Y8" s="28"/>
      <c r="Z8" s="27" t="s">
        <v>2</v>
      </c>
      <c r="AA8" s="28"/>
      <c r="AB8" s="27" t="s">
        <v>2</v>
      </c>
      <c r="AC8" s="28"/>
      <c r="AD8" s="27" t="s">
        <v>2</v>
      </c>
      <c r="AE8" s="28"/>
      <c r="AF8" s="27" t="s">
        <v>2</v>
      </c>
      <c r="AG8" s="29"/>
      <c r="AH8" s="27" t="s">
        <v>2</v>
      </c>
      <c r="AI8" s="29"/>
      <c r="AJ8" s="27" t="s">
        <v>2</v>
      </c>
      <c r="AK8" s="29"/>
      <c r="AL8" s="27" t="s">
        <v>2</v>
      </c>
    </row>
    <row r="9" spans="1:39" x14ac:dyDescent="0.2">
      <c r="A9" s="22">
        <v>5</v>
      </c>
      <c r="B9" s="22"/>
      <c r="C9" s="4" t="s">
        <v>24</v>
      </c>
      <c r="D9" s="141" t="s">
        <v>3</v>
      </c>
      <c r="E9" s="25"/>
      <c r="F9" s="24" t="str">
        <f t="shared" si="0"/>
        <v>–</v>
      </c>
      <c r="G9" s="26"/>
      <c r="H9" s="27" t="s">
        <v>3</v>
      </c>
      <c r="I9" s="28"/>
      <c r="J9" s="27" t="s">
        <v>3</v>
      </c>
      <c r="K9" s="28"/>
      <c r="L9" s="27" t="s">
        <v>3</v>
      </c>
      <c r="M9" s="28"/>
      <c r="N9" s="27" t="s">
        <v>3</v>
      </c>
      <c r="O9" s="28"/>
      <c r="P9" s="27" t="s">
        <v>3</v>
      </c>
      <c r="Q9" s="28"/>
      <c r="R9" s="27" t="s">
        <v>3</v>
      </c>
      <c r="S9" s="28"/>
      <c r="T9" s="27" t="s">
        <v>3</v>
      </c>
      <c r="U9" s="28"/>
      <c r="V9" s="27" t="s">
        <v>3</v>
      </c>
      <c r="W9" s="28"/>
      <c r="X9" s="27" t="s">
        <v>3</v>
      </c>
      <c r="Y9" s="28"/>
      <c r="Z9" s="27" t="s">
        <v>2</v>
      </c>
      <c r="AA9" s="28"/>
      <c r="AB9" s="27" t="s">
        <v>2</v>
      </c>
      <c r="AC9" s="28"/>
      <c r="AD9" s="27" t="s">
        <v>2</v>
      </c>
      <c r="AE9" s="28"/>
      <c r="AF9" s="27" t="s">
        <v>2</v>
      </c>
      <c r="AG9" s="29"/>
      <c r="AH9" s="27" t="s">
        <v>2</v>
      </c>
      <c r="AI9" s="29"/>
      <c r="AJ9" s="27" t="s">
        <v>2</v>
      </c>
      <c r="AK9" s="29"/>
      <c r="AL9" s="27" t="s">
        <v>2</v>
      </c>
      <c r="AM9" s="27"/>
    </row>
    <row r="10" spans="1:39" x14ac:dyDescent="0.2">
      <c r="A10" s="22">
        <v>6</v>
      </c>
      <c r="B10" s="22"/>
      <c r="C10" s="4" t="s">
        <v>25</v>
      </c>
      <c r="D10" s="141" t="s">
        <v>3</v>
      </c>
      <c r="E10" s="25"/>
      <c r="F10" s="24" t="str">
        <f t="shared" si="0"/>
        <v>–</v>
      </c>
      <c r="G10" s="26"/>
      <c r="H10" s="27" t="s">
        <v>3</v>
      </c>
      <c r="I10" s="28"/>
      <c r="J10" s="27" t="s">
        <v>3</v>
      </c>
      <c r="K10" s="28"/>
      <c r="L10" s="27" t="s">
        <v>3</v>
      </c>
      <c r="M10" s="28"/>
      <c r="N10" s="27" t="s">
        <v>3</v>
      </c>
      <c r="O10" s="28"/>
      <c r="P10" s="27" t="s">
        <v>3</v>
      </c>
      <c r="Q10" s="28"/>
      <c r="R10" s="27" t="s">
        <v>3</v>
      </c>
      <c r="S10" s="28"/>
      <c r="T10" s="27" t="s">
        <v>3</v>
      </c>
      <c r="U10" s="28"/>
      <c r="V10" s="27" t="s">
        <v>3</v>
      </c>
      <c r="W10" s="28"/>
      <c r="X10" s="27" t="s">
        <v>3</v>
      </c>
      <c r="Y10" s="28"/>
      <c r="Z10" s="27" t="s">
        <v>2</v>
      </c>
      <c r="AA10" s="28"/>
      <c r="AB10" s="27" t="s">
        <v>2</v>
      </c>
      <c r="AC10" s="28"/>
      <c r="AD10" s="27" t="s">
        <v>2</v>
      </c>
      <c r="AE10" s="28"/>
      <c r="AF10" s="27" t="s">
        <v>2</v>
      </c>
      <c r="AG10" s="29"/>
      <c r="AH10" s="27" t="s">
        <v>2</v>
      </c>
      <c r="AI10" s="29"/>
      <c r="AJ10" s="27" t="s">
        <v>2</v>
      </c>
      <c r="AK10" s="29"/>
      <c r="AL10" s="27" t="s">
        <v>2</v>
      </c>
    </row>
    <row r="11" spans="1:39" x14ac:dyDescent="0.2">
      <c r="A11" s="22">
        <v>7</v>
      </c>
      <c r="B11" s="22"/>
      <c r="C11" s="30" t="s">
        <v>43</v>
      </c>
      <c r="D11" s="24" t="str">
        <f>IF(SUM(T11,V11,X11,Z11,AB11)&gt;0,SUM(T11,V11,X11,Z11,AB11),"–")</f>
        <v>–</v>
      </c>
      <c r="E11" s="25"/>
      <c r="F11" s="24">
        <f t="shared" si="0"/>
        <v>1</v>
      </c>
      <c r="G11" s="26"/>
      <c r="H11" s="27" t="s">
        <v>3</v>
      </c>
      <c r="I11" s="28"/>
      <c r="J11" s="27" t="s">
        <v>3</v>
      </c>
      <c r="K11" s="28"/>
      <c r="L11" s="27" t="s">
        <v>3</v>
      </c>
      <c r="M11" s="28"/>
      <c r="N11" s="27" t="s">
        <v>3</v>
      </c>
      <c r="O11" s="28"/>
      <c r="P11" s="27" t="s">
        <v>3</v>
      </c>
      <c r="Q11" s="28"/>
      <c r="R11" s="27" t="s">
        <v>3</v>
      </c>
      <c r="S11" s="28"/>
      <c r="T11" s="27" t="s">
        <v>2</v>
      </c>
      <c r="U11" s="28"/>
      <c r="V11" s="27" t="s">
        <v>2</v>
      </c>
      <c r="W11" s="28"/>
      <c r="X11" s="27" t="s">
        <v>2</v>
      </c>
      <c r="Y11" s="28"/>
      <c r="Z11" s="27" t="s">
        <v>2</v>
      </c>
      <c r="AA11" s="28"/>
      <c r="AB11" s="27" t="s">
        <v>2</v>
      </c>
      <c r="AC11" s="28"/>
      <c r="AD11" s="27" t="s">
        <v>2</v>
      </c>
      <c r="AE11" s="28"/>
      <c r="AF11" s="27" t="s">
        <v>2</v>
      </c>
      <c r="AG11" s="204" t="s">
        <v>190</v>
      </c>
      <c r="AH11" s="27" t="s">
        <v>2</v>
      </c>
      <c r="AI11" s="29"/>
      <c r="AJ11" s="27">
        <v>1</v>
      </c>
      <c r="AK11" s="29"/>
      <c r="AL11" s="27" t="s">
        <v>2</v>
      </c>
    </row>
    <row r="12" spans="1:39" x14ac:dyDescent="0.2">
      <c r="A12" s="22">
        <v>8</v>
      </c>
      <c r="B12" s="22"/>
      <c r="C12" s="4" t="s">
        <v>24</v>
      </c>
      <c r="D12" s="141" t="s">
        <v>3</v>
      </c>
      <c r="E12" s="25"/>
      <c r="F12" s="24" t="str">
        <f t="shared" si="0"/>
        <v>–</v>
      </c>
      <c r="G12" s="26"/>
      <c r="H12" s="27" t="s">
        <v>3</v>
      </c>
      <c r="I12" s="28"/>
      <c r="J12" s="27" t="s">
        <v>3</v>
      </c>
      <c r="K12" s="28"/>
      <c r="L12" s="27" t="s">
        <v>3</v>
      </c>
      <c r="M12" s="28"/>
      <c r="N12" s="27" t="s">
        <v>3</v>
      </c>
      <c r="O12" s="28"/>
      <c r="P12" s="27" t="s">
        <v>3</v>
      </c>
      <c r="Q12" s="28"/>
      <c r="R12" s="27" t="s">
        <v>3</v>
      </c>
      <c r="S12" s="28"/>
      <c r="T12" s="27" t="s">
        <v>2</v>
      </c>
      <c r="U12" s="28"/>
      <c r="V12" s="27" t="s">
        <v>2</v>
      </c>
      <c r="W12" s="28"/>
      <c r="X12" s="27" t="s">
        <v>2</v>
      </c>
      <c r="Y12" s="28"/>
      <c r="Z12" s="27" t="s">
        <v>2</v>
      </c>
      <c r="AA12" s="28"/>
      <c r="AB12" s="27" t="s">
        <v>2</v>
      </c>
      <c r="AC12" s="28"/>
      <c r="AD12" s="27" t="s">
        <v>2</v>
      </c>
      <c r="AE12" s="28"/>
      <c r="AF12" s="27" t="s">
        <v>2</v>
      </c>
      <c r="AG12" s="204" t="s">
        <v>190</v>
      </c>
      <c r="AH12" s="27" t="s">
        <v>2</v>
      </c>
      <c r="AI12" s="29"/>
      <c r="AJ12" s="27" t="s">
        <v>2</v>
      </c>
      <c r="AK12" s="29"/>
      <c r="AL12" s="27" t="s">
        <v>2</v>
      </c>
    </row>
    <row r="13" spans="1:39" x14ac:dyDescent="0.2">
      <c r="A13" s="22">
        <v>9</v>
      </c>
      <c r="B13" s="22"/>
      <c r="C13" s="4" t="s">
        <v>25</v>
      </c>
      <c r="D13" s="141" t="s">
        <v>3</v>
      </c>
      <c r="E13" s="25"/>
      <c r="F13" s="24">
        <f t="shared" si="0"/>
        <v>1</v>
      </c>
      <c r="G13" s="26"/>
      <c r="H13" s="27" t="s">
        <v>3</v>
      </c>
      <c r="I13" s="28"/>
      <c r="J13" s="27" t="s">
        <v>3</v>
      </c>
      <c r="K13" s="28"/>
      <c r="L13" s="27" t="s">
        <v>3</v>
      </c>
      <c r="M13" s="28"/>
      <c r="N13" s="27" t="s">
        <v>3</v>
      </c>
      <c r="O13" s="28"/>
      <c r="P13" s="27" t="s">
        <v>3</v>
      </c>
      <c r="Q13" s="28"/>
      <c r="R13" s="27" t="s">
        <v>3</v>
      </c>
      <c r="S13" s="28"/>
      <c r="T13" s="27" t="s">
        <v>2</v>
      </c>
      <c r="U13" s="28"/>
      <c r="V13" s="27" t="s">
        <v>2</v>
      </c>
      <c r="W13" s="28"/>
      <c r="X13" s="27" t="s">
        <v>2</v>
      </c>
      <c r="Y13" s="28"/>
      <c r="Z13" s="27" t="s">
        <v>2</v>
      </c>
      <c r="AA13" s="28"/>
      <c r="AB13" s="27" t="s">
        <v>2</v>
      </c>
      <c r="AC13" s="28"/>
      <c r="AD13" s="27" t="s">
        <v>2</v>
      </c>
      <c r="AE13" s="28"/>
      <c r="AF13" s="27" t="s">
        <v>2</v>
      </c>
      <c r="AG13" s="204" t="s">
        <v>190</v>
      </c>
      <c r="AH13" s="27" t="s">
        <v>2</v>
      </c>
      <c r="AI13" s="29"/>
      <c r="AJ13" s="27">
        <v>1</v>
      </c>
      <c r="AK13" s="29"/>
      <c r="AL13" s="27" t="s">
        <v>2</v>
      </c>
    </row>
    <row r="14" spans="1:39" ht="14.1" customHeight="1" x14ac:dyDescent="0.2">
      <c r="A14" s="22">
        <v>10</v>
      </c>
      <c r="B14" s="22"/>
      <c r="C14" s="183" t="s">
        <v>173</v>
      </c>
      <c r="D14" s="141" t="s">
        <v>3</v>
      </c>
      <c r="E14" s="141"/>
      <c r="F14" s="141" t="s">
        <v>3</v>
      </c>
      <c r="G14" s="26"/>
      <c r="H14" s="50" t="s">
        <v>3</v>
      </c>
      <c r="I14" s="28"/>
      <c r="J14" s="50" t="s">
        <v>3</v>
      </c>
      <c r="K14" s="28"/>
      <c r="L14" s="50" t="s">
        <v>3</v>
      </c>
      <c r="M14" s="28"/>
      <c r="N14" s="50" t="s">
        <v>3</v>
      </c>
      <c r="O14" s="28"/>
      <c r="P14" s="50" t="s">
        <v>3</v>
      </c>
      <c r="Q14" s="28"/>
      <c r="R14" s="50" t="s">
        <v>3</v>
      </c>
      <c r="S14" s="28"/>
      <c r="T14" s="50" t="s">
        <v>3</v>
      </c>
      <c r="U14" s="28"/>
      <c r="V14" s="50" t="s">
        <v>3</v>
      </c>
      <c r="W14" s="28"/>
      <c r="X14" s="50" t="s">
        <v>3</v>
      </c>
      <c r="Y14" s="28"/>
      <c r="Z14" s="50" t="s">
        <v>3</v>
      </c>
      <c r="AA14" s="28"/>
      <c r="AB14" s="50" t="s">
        <v>3</v>
      </c>
      <c r="AC14" s="28"/>
      <c r="AD14" s="50" t="s">
        <v>3</v>
      </c>
      <c r="AE14" s="28"/>
      <c r="AF14" s="27" t="s">
        <v>3</v>
      </c>
      <c r="AG14" s="41"/>
      <c r="AH14" s="50" t="s">
        <v>3</v>
      </c>
      <c r="AI14" s="41"/>
      <c r="AJ14" s="27" t="s">
        <v>2</v>
      </c>
      <c r="AK14" s="43"/>
      <c r="AL14" s="27" t="s">
        <v>2</v>
      </c>
    </row>
    <row r="15" spans="1:39" ht="14.1" customHeight="1" x14ac:dyDescent="0.2">
      <c r="A15" s="22">
        <v>11</v>
      </c>
      <c r="B15" s="22"/>
      <c r="C15" s="131" t="s">
        <v>24</v>
      </c>
      <c r="D15" s="141" t="s">
        <v>3</v>
      </c>
      <c r="E15" s="141"/>
      <c r="F15" s="141" t="s">
        <v>3</v>
      </c>
      <c r="G15" s="26"/>
      <c r="H15" s="50" t="s">
        <v>3</v>
      </c>
      <c r="I15" s="28"/>
      <c r="J15" s="50" t="s">
        <v>3</v>
      </c>
      <c r="K15" s="28"/>
      <c r="L15" s="50" t="s">
        <v>3</v>
      </c>
      <c r="M15" s="28"/>
      <c r="N15" s="50" t="s">
        <v>3</v>
      </c>
      <c r="O15" s="28"/>
      <c r="P15" s="50" t="s">
        <v>3</v>
      </c>
      <c r="Q15" s="28"/>
      <c r="R15" s="50" t="s">
        <v>3</v>
      </c>
      <c r="S15" s="28"/>
      <c r="T15" s="50" t="s">
        <v>3</v>
      </c>
      <c r="U15" s="28"/>
      <c r="V15" s="50" t="s">
        <v>3</v>
      </c>
      <c r="W15" s="28"/>
      <c r="X15" s="50" t="s">
        <v>3</v>
      </c>
      <c r="Y15" s="28"/>
      <c r="Z15" s="50" t="s">
        <v>3</v>
      </c>
      <c r="AA15" s="28"/>
      <c r="AB15" s="50" t="s">
        <v>3</v>
      </c>
      <c r="AC15" s="28"/>
      <c r="AD15" s="50" t="s">
        <v>3</v>
      </c>
      <c r="AE15" s="28"/>
      <c r="AF15" s="27" t="s">
        <v>3</v>
      </c>
      <c r="AG15" s="41"/>
      <c r="AH15" s="50" t="s">
        <v>3</v>
      </c>
      <c r="AI15" s="41"/>
      <c r="AJ15" s="27" t="s">
        <v>2</v>
      </c>
      <c r="AK15" s="43"/>
      <c r="AL15" s="27" t="s">
        <v>2</v>
      </c>
    </row>
    <row r="16" spans="1:39" ht="14.1" customHeight="1" x14ac:dyDescent="0.2">
      <c r="A16" s="22">
        <v>12</v>
      </c>
      <c r="B16" s="22"/>
      <c r="C16" s="131" t="s">
        <v>25</v>
      </c>
      <c r="D16" s="141" t="s">
        <v>3</v>
      </c>
      <c r="E16" s="141"/>
      <c r="F16" s="141" t="s">
        <v>3</v>
      </c>
      <c r="G16" s="26"/>
      <c r="H16" s="50" t="s">
        <v>3</v>
      </c>
      <c r="I16" s="28"/>
      <c r="J16" s="50" t="s">
        <v>3</v>
      </c>
      <c r="K16" s="28"/>
      <c r="L16" s="50" t="s">
        <v>3</v>
      </c>
      <c r="M16" s="28"/>
      <c r="N16" s="50" t="s">
        <v>3</v>
      </c>
      <c r="O16" s="28"/>
      <c r="P16" s="50" t="s">
        <v>3</v>
      </c>
      <c r="Q16" s="28"/>
      <c r="R16" s="50" t="s">
        <v>3</v>
      </c>
      <c r="S16" s="28"/>
      <c r="T16" s="50" t="s">
        <v>3</v>
      </c>
      <c r="U16" s="28"/>
      <c r="V16" s="50" t="s">
        <v>3</v>
      </c>
      <c r="W16" s="28"/>
      <c r="X16" s="50" t="s">
        <v>3</v>
      </c>
      <c r="Y16" s="28"/>
      <c r="Z16" s="50" t="s">
        <v>3</v>
      </c>
      <c r="AA16" s="28"/>
      <c r="AB16" s="50" t="s">
        <v>3</v>
      </c>
      <c r="AC16" s="28"/>
      <c r="AD16" s="50" t="s">
        <v>3</v>
      </c>
      <c r="AE16" s="28"/>
      <c r="AF16" s="27" t="s">
        <v>3</v>
      </c>
      <c r="AG16" s="41"/>
      <c r="AH16" s="50" t="s">
        <v>3</v>
      </c>
      <c r="AI16" s="41"/>
      <c r="AJ16" s="27" t="s">
        <v>2</v>
      </c>
      <c r="AK16" s="43"/>
      <c r="AL16" s="27" t="s">
        <v>2</v>
      </c>
    </row>
    <row r="17" spans="1:38" ht="22.5" x14ac:dyDescent="0.2">
      <c r="A17" s="22">
        <v>13</v>
      </c>
      <c r="B17" s="22"/>
      <c r="C17" s="30" t="s">
        <v>47</v>
      </c>
      <c r="D17" s="24">
        <f>IF(SUM(T17,V17,X17,Z17,AB17)&gt;0,SUM(T17,V17,X17,Z17,AB17),"–")</f>
        <v>2</v>
      </c>
      <c r="E17" s="25"/>
      <c r="F17" s="24">
        <f t="shared" si="0"/>
        <v>2</v>
      </c>
      <c r="G17" s="26"/>
      <c r="H17" s="27" t="s">
        <v>3</v>
      </c>
      <c r="I17" s="28"/>
      <c r="J17" s="27" t="s">
        <v>3</v>
      </c>
      <c r="K17" s="28"/>
      <c r="L17" s="27" t="s">
        <v>3</v>
      </c>
      <c r="M17" s="28"/>
      <c r="N17" s="27" t="s">
        <v>3</v>
      </c>
      <c r="O17" s="28"/>
      <c r="P17" s="27" t="s">
        <v>3</v>
      </c>
      <c r="Q17" s="27"/>
      <c r="R17" s="27" t="s">
        <v>3</v>
      </c>
      <c r="S17" s="28"/>
      <c r="T17" s="27" t="s">
        <v>2</v>
      </c>
      <c r="U17" s="28"/>
      <c r="V17" s="27">
        <v>2</v>
      </c>
      <c r="W17" s="28"/>
      <c r="X17" s="27" t="s">
        <v>2</v>
      </c>
      <c r="Y17" s="28"/>
      <c r="Z17" s="27" t="s">
        <v>2</v>
      </c>
      <c r="AA17" s="28"/>
      <c r="AB17" s="27" t="s">
        <v>2</v>
      </c>
      <c r="AC17" s="28"/>
      <c r="AD17" s="27" t="s">
        <v>2</v>
      </c>
      <c r="AE17" s="28"/>
      <c r="AF17" s="27">
        <v>2</v>
      </c>
      <c r="AG17" s="29"/>
      <c r="AH17" s="27" t="s">
        <v>2</v>
      </c>
      <c r="AI17" s="29"/>
      <c r="AJ17" s="27" t="s">
        <v>2</v>
      </c>
      <c r="AK17" s="29"/>
      <c r="AL17" s="27" t="s">
        <v>2</v>
      </c>
    </row>
    <row r="18" spans="1:38" x14ac:dyDescent="0.2">
      <c r="A18" s="22">
        <v>14</v>
      </c>
      <c r="B18" s="22"/>
      <c r="C18" s="4" t="s">
        <v>24</v>
      </c>
      <c r="D18" s="141" t="s">
        <v>3</v>
      </c>
      <c r="E18" s="25"/>
      <c r="F18" s="24" t="str">
        <f t="shared" si="0"/>
        <v>–</v>
      </c>
      <c r="G18" s="26"/>
      <c r="H18" s="27" t="s">
        <v>3</v>
      </c>
      <c r="I18" s="28"/>
      <c r="J18" s="27" t="s">
        <v>3</v>
      </c>
      <c r="K18" s="28"/>
      <c r="L18" s="27" t="s">
        <v>3</v>
      </c>
      <c r="M18" s="28"/>
      <c r="N18" s="27" t="s">
        <v>3</v>
      </c>
      <c r="O18" s="28"/>
      <c r="P18" s="27" t="s">
        <v>3</v>
      </c>
      <c r="Q18" s="28"/>
      <c r="R18" s="27" t="s">
        <v>3</v>
      </c>
      <c r="S18" s="28"/>
      <c r="T18" s="27" t="s">
        <v>3</v>
      </c>
      <c r="U18" s="28"/>
      <c r="V18" s="27" t="s">
        <v>3</v>
      </c>
      <c r="W18" s="28"/>
      <c r="X18" s="27" t="s">
        <v>3</v>
      </c>
      <c r="Y18" s="28"/>
      <c r="Z18" s="27" t="s">
        <v>2</v>
      </c>
      <c r="AA18" s="28"/>
      <c r="AB18" s="27" t="s">
        <v>2</v>
      </c>
      <c r="AC18" s="28"/>
      <c r="AD18" s="27" t="s">
        <v>2</v>
      </c>
      <c r="AE18" s="28"/>
      <c r="AF18" s="27" t="s">
        <v>2</v>
      </c>
      <c r="AG18" s="29"/>
      <c r="AH18" s="27" t="s">
        <v>2</v>
      </c>
      <c r="AI18" s="29"/>
      <c r="AJ18" s="27" t="s">
        <v>2</v>
      </c>
      <c r="AK18" s="29"/>
      <c r="AL18" s="27" t="s">
        <v>2</v>
      </c>
    </row>
    <row r="19" spans="1:38" x14ac:dyDescent="0.2">
      <c r="A19" s="22">
        <v>15</v>
      </c>
      <c r="B19" s="22"/>
      <c r="C19" s="4" t="s">
        <v>25</v>
      </c>
      <c r="D19" s="141" t="s">
        <v>3</v>
      </c>
      <c r="E19" s="25"/>
      <c r="F19" s="24">
        <f t="shared" si="0"/>
        <v>2</v>
      </c>
      <c r="G19" s="26"/>
      <c r="H19" s="27" t="s">
        <v>3</v>
      </c>
      <c r="I19" s="28"/>
      <c r="J19" s="27" t="s">
        <v>3</v>
      </c>
      <c r="K19" s="28"/>
      <c r="L19" s="27" t="s">
        <v>3</v>
      </c>
      <c r="M19" s="28"/>
      <c r="N19" s="27" t="s">
        <v>3</v>
      </c>
      <c r="O19" s="28"/>
      <c r="P19" s="27" t="s">
        <v>3</v>
      </c>
      <c r="Q19" s="28"/>
      <c r="R19" s="27" t="s">
        <v>3</v>
      </c>
      <c r="S19" s="28"/>
      <c r="T19" s="27" t="s">
        <v>3</v>
      </c>
      <c r="U19" s="28"/>
      <c r="V19" s="27" t="s">
        <v>3</v>
      </c>
      <c r="W19" s="28"/>
      <c r="X19" s="27" t="s">
        <v>3</v>
      </c>
      <c r="Y19" s="28"/>
      <c r="Z19" s="27" t="s">
        <v>2</v>
      </c>
      <c r="AA19" s="28"/>
      <c r="AB19" s="27" t="s">
        <v>2</v>
      </c>
      <c r="AC19" s="28"/>
      <c r="AD19" s="27" t="s">
        <v>2</v>
      </c>
      <c r="AE19" s="28"/>
      <c r="AF19" s="27">
        <v>2</v>
      </c>
      <c r="AG19" s="29"/>
      <c r="AH19" s="27" t="s">
        <v>2</v>
      </c>
      <c r="AI19" s="29"/>
      <c r="AJ19" s="27" t="s">
        <v>2</v>
      </c>
      <c r="AK19" s="29"/>
      <c r="AL19" s="27" t="s">
        <v>2</v>
      </c>
    </row>
    <row r="20" spans="1:38" x14ac:dyDescent="0.2">
      <c r="A20" s="22">
        <v>16</v>
      </c>
      <c r="B20" s="22"/>
      <c r="C20" s="30" t="s">
        <v>28</v>
      </c>
      <c r="D20" s="24">
        <f>IF(SUM(T20,V20,X20,Z20,AB20)&gt;0,SUM(T20,V20,X20,Z20,AB20),"–")</f>
        <v>8</v>
      </c>
      <c r="E20" s="25"/>
      <c r="F20" s="24">
        <f t="shared" si="0"/>
        <v>2</v>
      </c>
      <c r="G20" s="26"/>
      <c r="H20" s="50">
        <v>3</v>
      </c>
      <c r="I20" s="28"/>
      <c r="J20" s="50">
        <v>1</v>
      </c>
      <c r="K20" s="28"/>
      <c r="L20" s="27" t="s">
        <v>2</v>
      </c>
      <c r="M20" s="28"/>
      <c r="N20" s="50">
        <v>2</v>
      </c>
      <c r="O20" s="28"/>
      <c r="P20" s="50">
        <v>1</v>
      </c>
      <c r="Q20" s="28"/>
      <c r="R20" s="50">
        <v>3</v>
      </c>
      <c r="S20" s="74"/>
      <c r="T20" s="50">
        <v>2</v>
      </c>
      <c r="U20" s="19"/>
      <c r="V20" s="27" t="s">
        <v>2</v>
      </c>
      <c r="W20" s="28"/>
      <c r="X20" s="27">
        <v>1</v>
      </c>
      <c r="Y20" s="28"/>
      <c r="Z20" s="27">
        <v>2</v>
      </c>
      <c r="AA20" s="28"/>
      <c r="AB20" s="27">
        <v>3</v>
      </c>
      <c r="AC20" s="28"/>
      <c r="AD20" s="27" t="s">
        <v>2</v>
      </c>
      <c r="AE20" s="28"/>
      <c r="AF20" s="27">
        <v>2</v>
      </c>
      <c r="AG20" s="204" t="s">
        <v>190</v>
      </c>
      <c r="AH20" s="27" t="s">
        <v>2</v>
      </c>
      <c r="AI20" s="29"/>
      <c r="AJ20" s="27" t="s">
        <v>2</v>
      </c>
      <c r="AK20" s="29"/>
      <c r="AL20" s="27" t="s">
        <v>2</v>
      </c>
    </row>
    <row r="21" spans="1:38" x14ac:dyDescent="0.2">
      <c r="A21" s="22">
        <v>17</v>
      </c>
      <c r="B21" s="22"/>
      <c r="C21" s="4" t="s">
        <v>24</v>
      </c>
      <c r="D21" s="141" t="s">
        <v>3</v>
      </c>
      <c r="E21" s="25"/>
      <c r="F21" s="24">
        <f t="shared" si="0"/>
        <v>2</v>
      </c>
      <c r="G21" s="26"/>
      <c r="H21" s="50" t="s">
        <v>3</v>
      </c>
      <c r="I21" s="28"/>
      <c r="J21" s="50" t="s">
        <v>3</v>
      </c>
      <c r="K21" s="28"/>
      <c r="L21" s="27" t="s">
        <v>3</v>
      </c>
      <c r="M21" s="28"/>
      <c r="N21" s="50" t="s">
        <v>3</v>
      </c>
      <c r="O21" s="28"/>
      <c r="P21" s="50" t="s">
        <v>3</v>
      </c>
      <c r="Q21" s="28"/>
      <c r="R21" s="50" t="s">
        <v>3</v>
      </c>
      <c r="S21" s="74"/>
      <c r="T21" s="50" t="s">
        <v>3</v>
      </c>
      <c r="U21" s="19"/>
      <c r="V21" s="27" t="s">
        <v>3</v>
      </c>
      <c r="W21" s="28"/>
      <c r="X21" s="27" t="s">
        <v>3</v>
      </c>
      <c r="Y21" s="28"/>
      <c r="Z21" s="27">
        <v>1</v>
      </c>
      <c r="AA21" s="28"/>
      <c r="AB21" s="27">
        <v>2</v>
      </c>
      <c r="AC21" s="28"/>
      <c r="AD21" s="27" t="s">
        <v>2</v>
      </c>
      <c r="AE21" s="28"/>
      <c r="AF21" s="27">
        <v>2</v>
      </c>
      <c r="AG21" s="204" t="s">
        <v>190</v>
      </c>
      <c r="AH21" s="27" t="s">
        <v>2</v>
      </c>
      <c r="AI21" s="29"/>
      <c r="AJ21" s="27" t="s">
        <v>2</v>
      </c>
      <c r="AK21" s="29"/>
      <c r="AL21" s="27" t="s">
        <v>2</v>
      </c>
    </row>
    <row r="22" spans="1:38" x14ac:dyDescent="0.2">
      <c r="A22" s="22">
        <v>18</v>
      </c>
      <c r="B22" s="22"/>
      <c r="C22" s="4" t="s">
        <v>25</v>
      </c>
      <c r="D22" s="141" t="s">
        <v>3</v>
      </c>
      <c r="E22" s="25"/>
      <c r="F22" s="24" t="str">
        <f t="shared" si="0"/>
        <v>–</v>
      </c>
      <c r="G22" s="26"/>
      <c r="H22" s="50" t="s">
        <v>3</v>
      </c>
      <c r="I22" s="28"/>
      <c r="J22" s="50" t="s">
        <v>3</v>
      </c>
      <c r="K22" s="28"/>
      <c r="L22" s="27" t="s">
        <v>3</v>
      </c>
      <c r="M22" s="28"/>
      <c r="N22" s="50" t="s">
        <v>3</v>
      </c>
      <c r="O22" s="28"/>
      <c r="P22" s="50" t="s">
        <v>3</v>
      </c>
      <c r="Q22" s="28"/>
      <c r="R22" s="50" t="s">
        <v>3</v>
      </c>
      <c r="S22" s="74"/>
      <c r="T22" s="50" t="s">
        <v>3</v>
      </c>
      <c r="U22" s="19"/>
      <c r="V22" s="27" t="s">
        <v>3</v>
      </c>
      <c r="W22" s="28"/>
      <c r="X22" s="27" t="s">
        <v>3</v>
      </c>
      <c r="Y22" s="28"/>
      <c r="Z22" s="27">
        <v>1</v>
      </c>
      <c r="AA22" s="28"/>
      <c r="AB22" s="27">
        <v>1</v>
      </c>
      <c r="AC22" s="28"/>
      <c r="AD22" s="27" t="s">
        <v>2</v>
      </c>
      <c r="AE22" s="28"/>
      <c r="AF22" s="27" t="s">
        <v>2</v>
      </c>
      <c r="AG22" s="204" t="s">
        <v>190</v>
      </c>
      <c r="AH22" s="27" t="s">
        <v>2</v>
      </c>
      <c r="AI22" s="29"/>
      <c r="AJ22" s="27" t="s">
        <v>2</v>
      </c>
      <c r="AK22" s="29"/>
      <c r="AL22" s="27" t="s">
        <v>2</v>
      </c>
    </row>
    <row r="23" spans="1:38" s="21" customFormat="1" x14ac:dyDescent="0.2">
      <c r="A23" s="22">
        <v>19</v>
      </c>
      <c r="B23" s="96"/>
      <c r="C23" s="23" t="s">
        <v>61</v>
      </c>
      <c r="D23" s="98">
        <f>IF(SUM(T23,V23,X23,Z23,AB23)&gt;0,SUM(T23,V23,X23,Z23,AB23),"–")</f>
        <v>10</v>
      </c>
      <c r="E23" s="99"/>
      <c r="F23" s="98">
        <f t="shared" si="0"/>
        <v>5</v>
      </c>
      <c r="G23" s="104"/>
      <c r="H23" s="105">
        <f>IF(SUM(H5,H8,H11,H17,H20)&gt;0,SUM(H5,H8,H11,H17,H20),"–")</f>
        <v>3</v>
      </c>
      <c r="I23" s="102"/>
      <c r="J23" s="105">
        <f>IF(SUM(J5,J8,J11,J17,J20)&gt;0,SUM(J5,J8,J11,J17,J20),"–")</f>
        <v>1</v>
      </c>
      <c r="K23" s="102"/>
      <c r="L23" s="105" t="str">
        <f>IF(SUM(L5,L8,L11,L17,L20)&gt;0,SUM(L5,L8,L11,L17,L20),"–")</f>
        <v>–</v>
      </c>
      <c r="M23" s="102"/>
      <c r="N23" s="105">
        <f>IF(SUM(N5,N8,N11,N17,N20)&gt;0,SUM(N5,N8,N11,N17,N20),"–")</f>
        <v>2</v>
      </c>
      <c r="O23" s="102"/>
      <c r="P23" s="105">
        <f>IF(SUM(P5,P8,P11,P17,P20)&gt;0,SUM(P5,P8,P11,P17,P20),"–")</f>
        <v>1</v>
      </c>
      <c r="Q23" s="102"/>
      <c r="R23" s="105">
        <f>IF(SUM(R5,R8,R11,R17,R20)&gt;0,SUM(R5,R8,R11,R17,R20),"–")</f>
        <v>4</v>
      </c>
      <c r="S23" s="102"/>
      <c r="T23" s="105">
        <f>IF(SUM(T5,T8,T11,T17,T20)&gt;0,SUM(T5,T8,T11,T17,T20),"–")</f>
        <v>2</v>
      </c>
      <c r="U23" s="102"/>
      <c r="V23" s="105">
        <f>IF(SUM(V5,V8,V11,V17,V20)&gt;0,SUM(V5,V8,V11,V17,V20),"–")</f>
        <v>2</v>
      </c>
      <c r="W23" s="102"/>
      <c r="X23" s="105">
        <f>IF(SUM(X5,X8,X11,X17,X20)&gt;0,SUM(X5,X8,X11,X17,X20),"–")</f>
        <v>1</v>
      </c>
      <c r="Y23" s="102"/>
      <c r="Z23" s="105">
        <f>IF(SUM(Z5,Z8,Z11,Z17,Z20)&gt;0,SUM(Z5,Z8,Z11,Z17,Z20),"–")</f>
        <v>2</v>
      </c>
      <c r="AA23" s="102"/>
      <c r="AB23" s="105">
        <f>IF(SUM(AB5,AB8,AB11,AB17,AB20)&gt;0,SUM(AB5,AB8,AB11,AB17,AB20),"–")</f>
        <v>3</v>
      </c>
      <c r="AC23" s="102"/>
      <c r="AD23" s="105" t="str">
        <f>IF(SUM(AD5,AD8,AD11,AD17,AD20)&gt;0,SUM(AD5,AD8,AD11,AD17,AD20),"–")</f>
        <v>–</v>
      </c>
      <c r="AE23" s="102"/>
      <c r="AF23" s="105">
        <f>IF(SUM(AF5,AF8,AF11,AF17,AF20)&gt;0,SUM(AF5,AF8,AF11,AF17,AF20),"–")</f>
        <v>4</v>
      </c>
      <c r="AG23" s="110"/>
      <c r="AH23" s="105" t="str">
        <f>IF(SUM(AH5,AH8,AH11,AH17,AH20)&gt;0,SUM(AH5,AH8,AH11,AH17,AH20),"–")</f>
        <v>–</v>
      </c>
      <c r="AI23" s="110"/>
      <c r="AJ23" s="105">
        <f>IF(SUM(AJ5,AJ8,AJ11,AJ14,AJ17,AJ20)&gt;0,SUM(AJ5,AJ8,AJ11,AJ14,AJ17,AJ20),"–")</f>
        <v>1</v>
      </c>
      <c r="AK23" s="110"/>
      <c r="AL23" s="105" t="str">
        <f>IF(SUM(AL5,AL8,AL11,AL14,AL17,AL20)&gt;0,SUM(AL5,AL8,AL11,AL14,AL17,AL20),"–")</f>
        <v>–</v>
      </c>
    </row>
    <row r="24" spans="1:38" s="21" customFormat="1" x14ac:dyDescent="0.2">
      <c r="A24" s="22">
        <v>20</v>
      </c>
      <c r="B24" s="96"/>
      <c r="C24" s="111" t="s">
        <v>70</v>
      </c>
      <c r="D24" s="159" t="s">
        <v>3</v>
      </c>
      <c r="E24" s="99"/>
      <c r="F24" s="98">
        <f t="shared" si="0"/>
        <v>2</v>
      </c>
      <c r="G24" s="104"/>
      <c r="H24" s="105" t="s">
        <v>3</v>
      </c>
      <c r="I24" s="102"/>
      <c r="J24" s="105" t="s">
        <v>3</v>
      </c>
      <c r="K24" s="102"/>
      <c r="L24" s="105" t="s">
        <v>3</v>
      </c>
      <c r="M24" s="102"/>
      <c r="N24" s="105" t="s">
        <v>3</v>
      </c>
      <c r="O24" s="102"/>
      <c r="P24" s="105" t="s">
        <v>3</v>
      </c>
      <c r="Q24" s="102"/>
      <c r="R24" s="105" t="s">
        <v>3</v>
      </c>
      <c r="S24" s="102"/>
      <c r="T24" s="105" t="s">
        <v>3</v>
      </c>
      <c r="U24" s="102"/>
      <c r="V24" s="105" t="s">
        <v>3</v>
      </c>
      <c r="W24" s="102"/>
      <c r="X24" s="105" t="s">
        <v>3</v>
      </c>
      <c r="Y24" s="102"/>
      <c r="Z24" s="105">
        <f>IF(SUM(Z6,Z9,Z12,Z18,Z21)&gt;0,SUM(Z6,Z9,Z12,Z18,Z21),"–")</f>
        <v>1</v>
      </c>
      <c r="AA24" s="102"/>
      <c r="AB24" s="105">
        <f>IF(SUM(AB6,AB9,AB12,AB18,AB21)&gt;0,SUM(AB6,AB9,AB12,AB18,AB21),"–")</f>
        <v>2</v>
      </c>
      <c r="AC24" s="102"/>
      <c r="AD24" s="105" t="str">
        <f>IF(SUM(AD6,AD9,AD12,AD18,AD21)&gt;0,SUM(AD6,AD9,AD12,AD18,AD21),"–")</f>
        <v>–</v>
      </c>
      <c r="AE24" s="102"/>
      <c r="AF24" s="105">
        <f>IF(SUM(AF6,AF9,AF12,AF18,AF21)&gt;0,SUM(AF6,AF9,AF12,AF18,AF21),"–")</f>
        <v>2</v>
      </c>
      <c r="AG24" s="110"/>
      <c r="AH24" s="105" t="str">
        <f>IF(SUM(AH6,AH9,AH12,AH18,AH21)&gt;0,SUM(AH6,AH9,AH12,AH18,AH21),"–")</f>
        <v>–</v>
      </c>
      <c r="AI24" s="110"/>
      <c r="AJ24" s="105" t="str">
        <f>IF(SUM(AJ6,AJ9,AJ12,AJ15,AJ18,AJ21)&gt;0,SUM(AJ6,AJ9,AJ12,AJ15,AJ18,AJ21),"–")</f>
        <v>–</v>
      </c>
      <c r="AK24" s="110"/>
      <c r="AL24" s="105" t="str">
        <f>IF(SUM(AL6,AL9,AL12,AL15,AL18,AL21)&gt;0,SUM(AL6,AL9,AL12,AL15,AL18,AL21),"–")</f>
        <v>–</v>
      </c>
    </row>
    <row r="25" spans="1:38" s="21" customFormat="1" x14ac:dyDescent="0.2">
      <c r="A25" s="22">
        <v>21</v>
      </c>
      <c r="B25" s="96"/>
      <c r="C25" s="111" t="s">
        <v>71</v>
      </c>
      <c r="D25" s="159" t="s">
        <v>3</v>
      </c>
      <c r="E25" s="99"/>
      <c r="F25" s="98">
        <f t="shared" si="0"/>
        <v>3</v>
      </c>
      <c r="G25" s="104"/>
      <c r="H25" s="105" t="s">
        <v>3</v>
      </c>
      <c r="I25" s="138"/>
      <c r="J25" s="105" t="s">
        <v>3</v>
      </c>
      <c r="K25" s="102"/>
      <c r="L25" s="105" t="s">
        <v>3</v>
      </c>
      <c r="M25" s="102"/>
      <c r="N25" s="105" t="s">
        <v>3</v>
      </c>
      <c r="O25" s="102"/>
      <c r="P25" s="105" t="s">
        <v>3</v>
      </c>
      <c r="Q25" s="102"/>
      <c r="R25" s="105" t="s">
        <v>3</v>
      </c>
      <c r="S25" s="102"/>
      <c r="T25" s="105" t="s">
        <v>3</v>
      </c>
      <c r="U25" s="102"/>
      <c r="V25" s="105" t="s">
        <v>3</v>
      </c>
      <c r="W25" s="102"/>
      <c r="X25" s="105" t="s">
        <v>3</v>
      </c>
      <c r="Y25" s="102"/>
      <c r="Z25" s="105">
        <f>IF(SUM(Z7,Z10,Z13,Z19,Z22)&gt;0,SUM(Z7,Z10,Z13,Z19,Z22),"–")</f>
        <v>1</v>
      </c>
      <c r="AA25" s="102"/>
      <c r="AB25" s="105">
        <f>IF(SUM(AB7,AB10,AB13,AB19,AB22)&gt;0,SUM(AB7,AB10,AB13,AB19,AB22),"–")</f>
        <v>1</v>
      </c>
      <c r="AC25" s="102"/>
      <c r="AD25" s="105" t="str">
        <f>IF(SUM(AD7,AD10,AD13,AD19,AD22)&gt;0,SUM(AD7,AD10,AD13,AD19,AD22),"–")</f>
        <v>–</v>
      </c>
      <c r="AE25" s="102"/>
      <c r="AF25" s="105">
        <f>IF(SUM(AF7,AF10,AF13,AF19,AF22)&gt;0,SUM(AF7,AF10,AF13,AF19,AF22),"–")</f>
        <v>2</v>
      </c>
      <c r="AG25" s="110"/>
      <c r="AH25" s="105" t="str">
        <f>IF(SUM(AH7,AH10,AH13,AH19,AH22)&gt;0,SUM(AH7,AH10,AH13,AH19,AH22),"–")</f>
        <v>–</v>
      </c>
      <c r="AI25" s="110"/>
      <c r="AJ25" s="105">
        <f>IF(SUM(AJ7,AJ10,AJ13,AJ16,AJ19,AJ22)&gt;0,SUM(AJ7,AJ10,AJ13,AJ16,AJ19,AJ22),"–")</f>
        <v>1</v>
      </c>
      <c r="AK25" s="110"/>
      <c r="AL25" s="105" t="str">
        <f>IF(SUM(AL7,AL10,AL13,AL16,AL19,AL22)&gt;0,SUM(AL7,AL10,AL13,AL16,AL19,AL22),"–")</f>
        <v>–</v>
      </c>
    </row>
    <row r="26" spans="1:38" s="112" customFormat="1" x14ac:dyDescent="0.2">
      <c r="A26" s="22">
        <v>22</v>
      </c>
      <c r="B26" s="114"/>
      <c r="C26" s="113" t="s">
        <v>63</v>
      </c>
      <c r="D26" s="98">
        <f>IF(SUM(T26,V26,X26,Z26,AB26)&gt;0,SUM(T26,V26,X26,Z26,AB26),"–")</f>
        <v>1</v>
      </c>
      <c r="E26" s="99"/>
      <c r="F26" s="98" t="str">
        <f t="shared" si="0"/>
        <v>–</v>
      </c>
      <c r="G26" s="115"/>
      <c r="H26" s="116" t="s">
        <v>2</v>
      </c>
      <c r="I26" s="117"/>
      <c r="J26" s="118">
        <v>1</v>
      </c>
      <c r="K26" s="117"/>
      <c r="L26" s="116" t="s">
        <v>2</v>
      </c>
      <c r="M26" s="117"/>
      <c r="N26" s="116" t="s">
        <v>2</v>
      </c>
      <c r="O26" s="117"/>
      <c r="P26" s="116" t="s">
        <v>2</v>
      </c>
      <c r="Q26" s="117"/>
      <c r="R26" s="116" t="s">
        <v>2</v>
      </c>
      <c r="S26" s="117"/>
      <c r="T26" s="116" t="s">
        <v>2</v>
      </c>
      <c r="U26" s="117"/>
      <c r="V26" s="116" t="s">
        <v>2</v>
      </c>
      <c r="W26" s="117"/>
      <c r="X26" s="116" t="s">
        <v>2</v>
      </c>
      <c r="Y26" s="117"/>
      <c r="Z26" s="116" t="s">
        <v>2</v>
      </c>
      <c r="AA26" s="117"/>
      <c r="AB26" s="116">
        <v>1</v>
      </c>
      <c r="AC26" s="117"/>
      <c r="AD26" s="116" t="s">
        <v>2</v>
      </c>
      <c r="AE26" s="117"/>
      <c r="AF26" s="116" t="s">
        <v>2</v>
      </c>
      <c r="AG26" s="119"/>
      <c r="AH26" s="105" t="s">
        <v>2</v>
      </c>
      <c r="AI26" s="119"/>
      <c r="AJ26" s="105" t="s">
        <v>2</v>
      </c>
      <c r="AK26" s="119"/>
      <c r="AL26" s="105" t="s">
        <v>2</v>
      </c>
    </row>
    <row r="27" spans="1:38" s="21" customFormat="1" x14ac:dyDescent="0.2">
      <c r="A27" s="22">
        <v>23</v>
      </c>
      <c r="B27" s="96"/>
      <c r="C27" s="111" t="s">
        <v>70</v>
      </c>
      <c r="D27" s="159" t="s">
        <v>3</v>
      </c>
      <c r="E27" s="99"/>
      <c r="F27" s="98" t="str">
        <f t="shared" si="0"/>
        <v>–</v>
      </c>
      <c r="G27" s="104"/>
      <c r="H27" s="105" t="s">
        <v>3</v>
      </c>
      <c r="I27" s="102"/>
      <c r="J27" s="101" t="s">
        <v>3</v>
      </c>
      <c r="K27" s="102"/>
      <c r="L27" s="105" t="s">
        <v>3</v>
      </c>
      <c r="M27" s="102"/>
      <c r="N27" s="105" t="s">
        <v>3</v>
      </c>
      <c r="O27" s="102"/>
      <c r="P27" s="105" t="s">
        <v>3</v>
      </c>
      <c r="Q27" s="102"/>
      <c r="R27" s="105" t="s">
        <v>3</v>
      </c>
      <c r="S27" s="102"/>
      <c r="T27" s="105" t="s">
        <v>3</v>
      </c>
      <c r="U27" s="102"/>
      <c r="V27" s="105" t="s">
        <v>3</v>
      </c>
      <c r="W27" s="102"/>
      <c r="X27" s="105" t="s">
        <v>3</v>
      </c>
      <c r="Y27" s="102"/>
      <c r="Z27" s="105" t="s">
        <v>2</v>
      </c>
      <c r="AA27" s="102"/>
      <c r="AB27" s="105" t="s">
        <v>2</v>
      </c>
      <c r="AC27" s="102"/>
      <c r="AD27" s="105" t="s">
        <v>2</v>
      </c>
      <c r="AE27" s="102"/>
      <c r="AF27" s="105" t="s">
        <v>2</v>
      </c>
      <c r="AG27" s="110"/>
      <c r="AH27" s="105" t="s">
        <v>2</v>
      </c>
      <c r="AI27" s="110"/>
      <c r="AJ27" s="105" t="s">
        <v>2</v>
      </c>
      <c r="AK27" s="110"/>
      <c r="AL27" s="105" t="s">
        <v>2</v>
      </c>
    </row>
    <row r="28" spans="1:38" s="21" customFormat="1" x14ac:dyDescent="0.2">
      <c r="A28" s="22">
        <v>24</v>
      </c>
      <c r="B28" s="96"/>
      <c r="C28" s="111" t="s">
        <v>71</v>
      </c>
      <c r="D28" s="159" t="s">
        <v>3</v>
      </c>
      <c r="E28" s="99"/>
      <c r="F28" s="98" t="str">
        <f t="shared" si="0"/>
        <v>–</v>
      </c>
      <c r="G28" s="104"/>
      <c r="H28" s="105" t="s">
        <v>3</v>
      </c>
      <c r="I28" s="102"/>
      <c r="J28" s="101" t="s">
        <v>3</v>
      </c>
      <c r="K28" s="102"/>
      <c r="L28" s="105" t="s">
        <v>3</v>
      </c>
      <c r="M28" s="102"/>
      <c r="N28" s="105" t="s">
        <v>3</v>
      </c>
      <c r="O28" s="102"/>
      <c r="P28" s="105" t="s">
        <v>3</v>
      </c>
      <c r="Q28" s="102"/>
      <c r="R28" s="105" t="s">
        <v>3</v>
      </c>
      <c r="S28" s="102"/>
      <c r="T28" s="105" t="s">
        <v>3</v>
      </c>
      <c r="U28" s="102"/>
      <c r="V28" s="105" t="s">
        <v>3</v>
      </c>
      <c r="W28" s="102"/>
      <c r="X28" s="105" t="s">
        <v>3</v>
      </c>
      <c r="Y28" s="102"/>
      <c r="Z28" s="105" t="s">
        <v>2</v>
      </c>
      <c r="AA28" s="102"/>
      <c r="AB28" s="105">
        <v>1</v>
      </c>
      <c r="AC28" s="102"/>
      <c r="AD28" s="105" t="s">
        <v>2</v>
      </c>
      <c r="AE28" s="102"/>
      <c r="AF28" s="105" t="s">
        <v>2</v>
      </c>
      <c r="AG28" s="110"/>
      <c r="AH28" s="105" t="s">
        <v>2</v>
      </c>
      <c r="AI28" s="110"/>
      <c r="AJ28" s="105" t="s">
        <v>2</v>
      </c>
      <c r="AK28" s="110"/>
      <c r="AL28" s="105" t="s">
        <v>2</v>
      </c>
    </row>
    <row r="29" spans="1:38" ht="30" customHeight="1" x14ac:dyDescent="0.2">
      <c r="A29" s="22"/>
      <c r="B29" s="22"/>
      <c r="C29" s="23" t="s">
        <v>66</v>
      </c>
      <c r="D29" s="24"/>
      <c r="E29" s="25"/>
      <c r="F29" s="24"/>
      <c r="G29" s="26"/>
      <c r="H29" s="33"/>
      <c r="I29" s="29"/>
      <c r="J29" s="33"/>
      <c r="K29" s="29"/>
      <c r="L29" s="33"/>
      <c r="M29" s="29"/>
      <c r="N29" s="33"/>
      <c r="O29" s="29"/>
      <c r="P29" s="33"/>
      <c r="Q29" s="29"/>
      <c r="R29" s="33"/>
      <c r="S29" s="29"/>
      <c r="T29" s="33"/>
      <c r="U29" s="29"/>
      <c r="V29" s="33"/>
      <c r="W29" s="29"/>
      <c r="X29" s="33"/>
      <c r="Y29" s="29"/>
      <c r="Z29" s="33"/>
      <c r="AA29" s="29"/>
      <c r="AB29" s="33"/>
      <c r="AC29" s="29"/>
      <c r="AD29" s="33"/>
      <c r="AE29" s="29"/>
      <c r="AF29" s="33"/>
      <c r="AG29" s="29"/>
      <c r="AH29" s="134"/>
      <c r="AI29" s="29"/>
      <c r="AJ29" s="134"/>
      <c r="AK29" s="29"/>
    </row>
    <row r="30" spans="1:38" x14ac:dyDescent="0.2">
      <c r="A30" s="22">
        <v>25</v>
      </c>
      <c r="B30" s="22"/>
      <c r="C30" s="30" t="s">
        <v>139</v>
      </c>
      <c r="D30" s="24" t="str">
        <f>IF(SUM(T30,V30,X30,Z30,AB30)&gt;0,SUM(T30,V30,X30,Z30,AB30),"–")</f>
        <v>–</v>
      </c>
      <c r="E30" s="25"/>
      <c r="F30" s="24" t="str">
        <f t="shared" si="0"/>
        <v>–</v>
      </c>
      <c r="G30" s="26"/>
      <c r="H30" s="27" t="s">
        <v>2</v>
      </c>
      <c r="I30" s="29"/>
      <c r="J30" s="33" t="str">
        <f>J5</f>
        <v>–</v>
      </c>
      <c r="K30" s="29"/>
      <c r="L30" s="33" t="str">
        <f>L5</f>
        <v>–</v>
      </c>
      <c r="M30" s="29"/>
      <c r="N30" s="33" t="str">
        <f>N5</f>
        <v>–</v>
      </c>
      <c r="O30" s="29"/>
      <c r="P30" s="33" t="str">
        <f>P5</f>
        <v>–</v>
      </c>
      <c r="Q30" s="29"/>
      <c r="R30" s="33">
        <f>R5</f>
        <v>1</v>
      </c>
      <c r="S30" s="33"/>
      <c r="T30" s="33" t="str">
        <f>T5</f>
        <v>–</v>
      </c>
      <c r="U30" s="33"/>
      <c r="V30" s="33" t="str">
        <f>V5</f>
        <v>–</v>
      </c>
      <c r="W30" s="33"/>
      <c r="X30" s="33" t="str">
        <f>X5</f>
        <v>–</v>
      </c>
      <c r="Y30" s="29"/>
      <c r="Z30" s="33" t="str">
        <f>Z5</f>
        <v>–</v>
      </c>
      <c r="AA30" s="29"/>
      <c r="AB30" s="33" t="str">
        <f>AB5</f>
        <v>–</v>
      </c>
      <c r="AC30" s="33"/>
      <c r="AD30" s="33" t="str">
        <f>AD5</f>
        <v>–</v>
      </c>
      <c r="AE30" s="33"/>
      <c r="AF30" s="33" t="str">
        <f>AF5</f>
        <v>–</v>
      </c>
      <c r="AG30" s="29"/>
      <c r="AH30" s="33" t="str">
        <f>AH5</f>
        <v>–</v>
      </c>
      <c r="AI30" s="29"/>
      <c r="AJ30" s="33" t="str">
        <f>AJ5</f>
        <v>–</v>
      </c>
      <c r="AK30" s="29"/>
      <c r="AL30" s="33" t="str">
        <f>AL5</f>
        <v>–</v>
      </c>
    </row>
    <row r="31" spans="1:38" x14ac:dyDescent="0.2">
      <c r="A31" s="22">
        <v>26</v>
      </c>
      <c r="B31" s="22"/>
      <c r="C31" s="4" t="s">
        <v>74</v>
      </c>
      <c r="D31" s="24" t="s">
        <v>2</v>
      </c>
      <c r="E31" s="24"/>
      <c r="F31" s="24" t="s">
        <v>2</v>
      </c>
      <c r="G31" s="69"/>
      <c r="H31" s="27" t="s">
        <v>2</v>
      </c>
      <c r="I31" s="71"/>
      <c r="J31" s="27" t="s">
        <v>2</v>
      </c>
      <c r="K31" s="72"/>
      <c r="L31" s="27" t="s">
        <v>2</v>
      </c>
      <c r="M31" s="71"/>
      <c r="N31" s="27" t="s">
        <v>2</v>
      </c>
      <c r="O31" s="71"/>
      <c r="P31" s="27" t="s">
        <v>2</v>
      </c>
      <c r="Q31" s="72"/>
      <c r="R31" s="70">
        <v>9.0294269022745136E-2</v>
      </c>
      <c r="S31" s="71"/>
      <c r="T31" s="27" t="s">
        <v>2</v>
      </c>
      <c r="U31" s="71"/>
      <c r="V31" s="27" t="s">
        <v>2</v>
      </c>
      <c r="W31" s="71"/>
      <c r="X31" s="27" t="s">
        <v>2</v>
      </c>
      <c r="Y31" s="71"/>
      <c r="Z31" s="27" t="s">
        <v>2</v>
      </c>
      <c r="AA31" s="72"/>
      <c r="AB31" s="27" t="s">
        <v>2</v>
      </c>
      <c r="AC31" s="71"/>
      <c r="AD31" s="27" t="s">
        <v>2</v>
      </c>
      <c r="AE31" s="71"/>
      <c r="AF31" s="27" t="s">
        <v>2</v>
      </c>
      <c r="AG31" s="71"/>
      <c r="AH31" s="27" t="s">
        <v>2</v>
      </c>
      <c r="AI31" s="71"/>
      <c r="AJ31" s="27" t="s">
        <v>2</v>
      </c>
      <c r="AK31" s="71"/>
      <c r="AL31" s="27" t="s">
        <v>2</v>
      </c>
    </row>
    <row r="32" spans="1:38" ht="22.5" x14ac:dyDescent="0.2">
      <c r="A32" s="22">
        <v>27</v>
      </c>
      <c r="B32" s="22"/>
      <c r="C32" s="4" t="s">
        <v>45</v>
      </c>
      <c r="D32" s="24" t="s">
        <v>2</v>
      </c>
      <c r="E32" s="24"/>
      <c r="F32" s="24" t="s">
        <v>2</v>
      </c>
      <c r="G32" s="69"/>
      <c r="H32" s="27" t="s">
        <v>2</v>
      </c>
      <c r="I32" s="71"/>
      <c r="J32" s="27" t="s">
        <v>2</v>
      </c>
      <c r="K32" s="72"/>
      <c r="L32" s="27" t="s">
        <v>2</v>
      </c>
      <c r="M32" s="71"/>
      <c r="N32" s="27" t="s">
        <v>2</v>
      </c>
      <c r="O32" s="71"/>
      <c r="P32" s="27" t="s">
        <v>2</v>
      </c>
      <c r="Q32" s="72"/>
      <c r="R32" s="70">
        <v>0.19088406074588005</v>
      </c>
      <c r="S32" s="71"/>
      <c r="T32" s="27" t="s">
        <v>2</v>
      </c>
      <c r="U32" s="71"/>
      <c r="V32" s="27" t="s">
        <v>2</v>
      </c>
      <c r="W32" s="71"/>
      <c r="X32" s="27" t="s">
        <v>2</v>
      </c>
      <c r="Y32" s="71"/>
      <c r="Z32" s="27" t="s">
        <v>2</v>
      </c>
      <c r="AA32" s="72"/>
      <c r="AB32" s="27" t="s">
        <v>2</v>
      </c>
      <c r="AC32" s="71"/>
      <c r="AD32" s="27" t="s">
        <v>2</v>
      </c>
      <c r="AE32" s="71"/>
      <c r="AF32" s="27" t="s">
        <v>2</v>
      </c>
      <c r="AG32" s="71"/>
      <c r="AH32" s="27" t="s">
        <v>2</v>
      </c>
      <c r="AI32" s="71"/>
      <c r="AJ32" s="27" t="s">
        <v>2</v>
      </c>
      <c r="AK32" s="71"/>
      <c r="AL32" s="27" t="s">
        <v>2</v>
      </c>
    </row>
    <row r="33" spans="1:39" x14ac:dyDescent="0.2">
      <c r="A33" s="37"/>
      <c r="B33" s="37"/>
      <c r="C33" s="73"/>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136"/>
      <c r="AI33" s="37"/>
      <c r="AJ33" s="136"/>
      <c r="AK33" s="37"/>
      <c r="AL33" s="37"/>
      <c r="AM33" s="37"/>
    </row>
    <row r="34" spans="1:39" x14ac:dyDescent="0.2">
      <c r="A34" s="38"/>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137"/>
      <c r="AI34" s="5"/>
      <c r="AJ34" s="137"/>
      <c r="AK34" s="5"/>
    </row>
    <row r="35" spans="1:39" x14ac:dyDescent="0.2">
      <c r="A35" s="5"/>
      <c r="B35" s="15"/>
      <c r="C35" s="5" t="s">
        <v>7</v>
      </c>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137"/>
      <c r="AI35" s="5"/>
      <c r="AJ35" s="137"/>
      <c r="AK35" s="5"/>
    </row>
    <row r="36" spans="1:39" x14ac:dyDescent="0.2">
      <c r="A36" s="5"/>
      <c r="B36" s="15"/>
      <c r="C36" s="5" t="s">
        <v>185</v>
      </c>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137"/>
      <c r="AI36" s="5"/>
      <c r="AJ36" s="137"/>
      <c r="AK36" s="5"/>
    </row>
    <row r="37" spans="1:39" x14ac:dyDescent="0.2">
      <c r="C37" s="15" t="s">
        <v>182</v>
      </c>
    </row>
  </sheetData>
  <mergeCells count="19">
    <mergeCell ref="AF3:AG3"/>
    <mergeCell ref="AH3:AI3"/>
    <mergeCell ref="AJ3:AK3"/>
    <mergeCell ref="AL3:AM3"/>
    <mergeCell ref="T3:U3"/>
    <mergeCell ref="V3:W3"/>
    <mergeCell ref="X3:Y3"/>
    <mergeCell ref="Z3:AA3"/>
    <mergeCell ref="AB3:AC3"/>
    <mergeCell ref="AD3:AE3"/>
    <mergeCell ref="L3:M3"/>
    <mergeCell ref="N3:O3"/>
    <mergeCell ref="P3:Q3"/>
    <mergeCell ref="R3:S3"/>
    <mergeCell ref="A3:C3"/>
    <mergeCell ref="D3:E3"/>
    <mergeCell ref="F3:G3"/>
    <mergeCell ref="H3:I3"/>
    <mergeCell ref="J3:K3"/>
  </mergeCells>
  <pageMargins left="0.39370078740157483" right="0.39370078740157483" top="0.59055118110236227"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42"/>
  <sheetViews>
    <sheetView showGridLines="0" zoomScaleNormal="100" zoomScaleSheetLayoutView="100" workbookViewId="0">
      <selection activeCell="AM1" sqref="AM1"/>
    </sheetView>
  </sheetViews>
  <sheetFormatPr defaultRowHeight="12.75" outlineLevelCol="1" x14ac:dyDescent="0.2"/>
  <cols>
    <col min="1" max="1" width="2.85546875" style="13" customWidth="1"/>
    <col min="2" max="2" width="0.85546875" style="13" customWidth="1"/>
    <col min="3" max="3" width="41.7109375" style="13" customWidth="1"/>
    <col min="4" max="4" width="6.7109375" style="13" customWidth="1"/>
    <col min="5" max="5" width="1.28515625" style="13" customWidth="1"/>
    <col min="6" max="6" width="6.7109375" style="13" customWidth="1"/>
    <col min="7" max="7" width="1.28515625" style="13" customWidth="1"/>
    <col min="8" max="8" width="4.7109375" style="13" hidden="1" customWidth="1" outlineLevel="1"/>
    <col min="9" max="9" width="1.28515625" style="13" hidden="1" customWidth="1" outlineLevel="1"/>
    <col min="10" max="10" width="4.7109375" style="13" hidden="1" customWidth="1" outlineLevel="1"/>
    <col min="11" max="11" width="1.28515625" style="13" hidden="1" customWidth="1" outlineLevel="1"/>
    <col min="12" max="12" width="4.7109375" style="13" hidden="1" customWidth="1" outlineLevel="1"/>
    <col min="13" max="13" width="1.28515625" style="13" hidden="1" customWidth="1" outlineLevel="1"/>
    <col min="14" max="14" width="4.7109375" style="13" hidden="1" customWidth="1" outlineLevel="1"/>
    <col min="15" max="15" width="1.28515625" style="13" hidden="1" customWidth="1" outlineLevel="1"/>
    <col min="16" max="16" width="4.7109375" style="13" hidden="1" customWidth="1" outlineLevel="1"/>
    <col min="17" max="17" width="1.28515625" style="13" hidden="1" customWidth="1" outlineLevel="1"/>
    <col min="18" max="18" width="4.7109375" style="13" hidden="1" customWidth="1" outlineLevel="1"/>
    <col min="19" max="19" width="1.28515625" style="13" hidden="1" customWidth="1" outlineLevel="1"/>
    <col min="20" max="20" width="4.7109375" style="13" hidden="1" customWidth="1" outlineLevel="1"/>
    <col min="21" max="21" width="1.28515625" style="13" hidden="1" customWidth="1" outlineLevel="1"/>
    <col min="22" max="22" width="4.7109375" style="13" hidden="1" customWidth="1" outlineLevel="1"/>
    <col min="23" max="23" width="1.28515625" style="13" hidden="1" customWidth="1" outlineLevel="1"/>
    <col min="24" max="24" width="4.7109375" style="13" hidden="1" customWidth="1" outlineLevel="1"/>
    <col min="25" max="25" width="1.28515625" style="13" hidden="1" customWidth="1" outlineLevel="1"/>
    <col min="26" max="26" width="4.7109375" style="13" hidden="1" customWidth="1" outlineLevel="1"/>
    <col min="27" max="27" width="1.28515625" style="13" hidden="1" customWidth="1" outlineLevel="1"/>
    <col min="28" max="28" width="4.7109375" style="13" customWidth="1" collapsed="1"/>
    <col min="29" max="29" width="1.28515625" style="13" customWidth="1"/>
    <col min="30" max="30" width="4.7109375" style="13" customWidth="1"/>
    <col min="31" max="31" width="1.28515625" style="13" customWidth="1"/>
    <col min="32" max="32" width="4.7109375" style="13" customWidth="1"/>
    <col min="33" max="33" width="1.28515625" style="13" customWidth="1"/>
    <col min="34" max="34" width="4.7109375" style="13" customWidth="1"/>
    <col min="35" max="35" width="1.28515625" style="13" customWidth="1"/>
    <col min="36" max="36" width="4.7109375" style="13" customWidth="1"/>
    <col min="37" max="37" width="1.28515625" style="13" customWidth="1"/>
    <col min="38" max="38" width="4.7109375" style="13" customWidth="1"/>
    <col min="39" max="39" width="1.28515625" style="13" customWidth="1"/>
    <col min="40" max="16384" width="9.140625" style="13"/>
  </cols>
  <sheetData>
    <row r="1" spans="1:39" ht="14.25" customHeight="1" x14ac:dyDescent="0.2">
      <c r="A1" s="21" t="s">
        <v>64</v>
      </c>
    </row>
    <row r="2" spans="1:39" ht="14.25" customHeight="1" x14ac:dyDescent="0.2">
      <c r="A2" s="20" t="s">
        <v>16</v>
      </c>
    </row>
    <row r="3" spans="1:39" ht="24" customHeight="1" x14ac:dyDescent="0.2">
      <c r="A3" s="234"/>
      <c r="B3" s="234"/>
      <c r="C3" s="234"/>
      <c r="D3" s="235" t="s">
        <v>131</v>
      </c>
      <c r="E3" s="236"/>
      <c r="F3" s="235" t="s">
        <v>132</v>
      </c>
      <c r="G3" s="236"/>
      <c r="H3" s="233">
        <v>2000</v>
      </c>
      <c r="I3" s="233"/>
      <c r="J3" s="233">
        <v>2001</v>
      </c>
      <c r="K3" s="233"/>
      <c r="L3" s="233">
        <v>2002</v>
      </c>
      <c r="M3" s="233"/>
      <c r="N3" s="233">
        <v>2003</v>
      </c>
      <c r="O3" s="233"/>
      <c r="P3" s="233">
        <v>2004</v>
      </c>
      <c r="Q3" s="233"/>
      <c r="R3" s="233">
        <v>2005</v>
      </c>
      <c r="S3" s="233"/>
      <c r="T3" s="233">
        <v>2006</v>
      </c>
      <c r="U3" s="233"/>
      <c r="V3" s="233">
        <v>2007</v>
      </c>
      <c r="W3" s="233"/>
      <c r="X3" s="233">
        <v>2008</v>
      </c>
      <c r="Y3" s="233"/>
      <c r="Z3" s="233">
        <v>2009</v>
      </c>
      <c r="AA3" s="233"/>
      <c r="AB3" s="233">
        <v>2010</v>
      </c>
      <c r="AC3" s="233"/>
      <c r="AD3" s="233">
        <v>2011</v>
      </c>
      <c r="AE3" s="233"/>
      <c r="AF3" s="233">
        <v>2012</v>
      </c>
      <c r="AG3" s="233"/>
      <c r="AH3" s="233">
        <v>2013</v>
      </c>
      <c r="AI3" s="233"/>
      <c r="AJ3" s="233">
        <v>2014</v>
      </c>
      <c r="AK3" s="233"/>
      <c r="AL3" s="233">
        <v>2015</v>
      </c>
      <c r="AM3" s="233"/>
    </row>
    <row r="4" spans="1:39" ht="18" customHeight="1" x14ac:dyDescent="0.2">
      <c r="A4" s="22"/>
      <c r="B4" s="22"/>
      <c r="C4" s="23" t="s">
        <v>23</v>
      </c>
      <c r="D4" s="24"/>
      <c r="E4" s="25"/>
      <c r="F4" s="24"/>
      <c r="G4" s="26"/>
      <c r="H4" s="27"/>
      <c r="I4" s="28"/>
      <c r="J4" s="27"/>
      <c r="K4" s="28"/>
      <c r="L4" s="27"/>
      <c r="M4" s="28"/>
      <c r="N4" s="27"/>
      <c r="O4" s="28"/>
      <c r="P4" s="27"/>
      <c r="Q4" s="28"/>
      <c r="R4" s="27"/>
      <c r="S4" s="28"/>
      <c r="T4" s="27"/>
      <c r="U4" s="28"/>
      <c r="V4" s="27"/>
      <c r="W4" s="28"/>
      <c r="X4" s="27"/>
      <c r="Y4" s="28"/>
      <c r="Z4" s="27"/>
      <c r="AA4" s="28"/>
      <c r="AB4" s="27"/>
      <c r="AC4" s="28"/>
      <c r="AD4" s="27"/>
      <c r="AE4" s="28"/>
      <c r="AF4" s="27"/>
      <c r="AG4" s="29"/>
      <c r="AH4" s="27"/>
      <c r="AI4" s="29"/>
      <c r="AJ4" s="27"/>
      <c r="AK4" s="29"/>
    </row>
    <row r="5" spans="1:39" ht="14.1" customHeight="1" x14ac:dyDescent="0.2">
      <c r="A5" s="22">
        <v>1</v>
      </c>
      <c r="B5" s="22"/>
      <c r="C5" s="30" t="s">
        <v>139</v>
      </c>
      <c r="D5" s="24">
        <f>IF(SUM(T5,V5,X5,Z5,AB5)&gt;0,SUM(T5,V5,X5,Z5,AB5),"–")</f>
        <v>60</v>
      </c>
      <c r="E5" s="25"/>
      <c r="F5" s="24">
        <f t="shared" ref="F5:F13" si="0">IF(SUM(AD5,AF5,AH5,AJ5,AL5)&gt;0,SUM(AD5,AF5,AH5,AJ5,AL5),"–")</f>
        <v>9</v>
      </c>
      <c r="G5" s="66"/>
      <c r="H5" s="27" t="s">
        <v>2</v>
      </c>
      <c r="I5" s="67"/>
      <c r="J5" s="50">
        <v>13</v>
      </c>
      <c r="K5" s="67"/>
      <c r="L5" s="27">
        <v>7</v>
      </c>
      <c r="M5" s="67"/>
      <c r="N5" s="50">
        <v>7</v>
      </c>
      <c r="O5" s="67"/>
      <c r="P5" s="50">
        <v>7</v>
      </c>
      <c r="Q5" s="67"/>
      <c r="R5" s="27">
        <v>13</v>
      </c>
      <c r="S5" s="67"/>
      <c r="T5" s="27">
        <v>25</v>
      </c>
      <c r="U5" s="67"/>
      <c r="V5" s="27">
        <v>20</v>
      </c>
      <c r="W5" s="67"/>
      <c r="X5" s="27">
        <v>4</v>
      </c>
      <c r="Y5" s="67"/>
      <c r="Z5" s="27">
        <v>6</v>
      </c>
      <c r="AA5" s="67"/>
      <c r="AB5" s="27">
        <v>5</v>
      </c>
      <c r="AC5" s="67"/>
      <c r="AD5" s="27">
        <v>5</v>
      </c>
      <c r="AE5" s="67"/>
      <c r="AF5" s="27" t="s">
        <v>2</v>
      </c>
      <c r="AG5" s="68"/>
      <c r="AH5" s="27">
        <v>1</v>
      </c>
      <c r="AI5" s="68"/>
      <c r="AJ5" s="27" t="s">
        <v>2</v>
      </c>
      <c r="AK5" s="68"/>
      <c r="AL5" s="27">
        <v>3</v>
      </c>
    </row>
    <row r="6" spans="1:39" ht="14.1" customHeight="1" x14ac:dyDescent="0.2">
      <c r="A6" s="22">
        <v>2</v>
      </c>
      <c r="B6" s="22"/>
      <c r="C6" s="4" t="s">
        <v>24</v>
      </c>
      <c r="D6" s="141" t="s">
        <v>3</v>
      </c>
      <c r="E6" s="25"/>
      <c r="F6" s="24">
        <f t="shared" si="0"/>
        <v>6</v>
      </c>
      <c r="G6" s="66"/>
      <c r="H6" s="27" t="s">
        <v>3</v>
      </c>
      <c r="I6" s="67"/>
      <c r="J6" s="50" t="s">
        <v>3</v>
      </c>
      <c r="K6" s="67"/>
      <c r="L6" s="27" t="s">
        <v>3</v>
      </c>
      <c r="M6" s="67"/>
      <c r="N6" s="50" t="s">
        <v>3</v>
      </c>
      <c r="O6" s="67"/>
      <c r="P6" s="50" t="s">
        <v>3</v>
      </c>
      <c r="Q6" s="67"/>
      <c r="R6" s="27" t="s">
        <v>3</v>
      </c>
      <c r="S6" s="67"/>
      <c r="T6" s="27" t="s">
        <v>3</v>
      </c>
      <c r="U6" s="67"/>
      <c r="V6" s="27" t="s">
        <v>3</v>
      </c>
      <c r="W6" s="67"/>
      <c r="X6" s="27" t="s">
        <v>3</v>
      </c>
      <c r="Y6" s="67"/>
      <c r="Z6" s="27">
        <v>6</v>
      </c>
      <c r="AA6" s="67"/>
      <c r="AB6" s="27">
        <v>2</v>
      </c>
      <c r="AC6" s="67"/>
      <c r="AD6" s="27">
        <v>2</v>
      </c>
      <c r="AE6" s="67"/>
      <c r="AF6" s="27" t="s">
        <v>2</v>
      </c>
      <c r="AG6" s="68"/>
      <c r="AH6" s="27">
        <v>1</v>
      </c>
      <c r="AI6" s="68"/>
      <c r="AJ6" s="27" t="s">
        <v>2</v>
      </c>
      <c r="AK6" s="68"/>
      <c r="AL6" s="27">
        <v>3</v>
      </c>
    </row>
    <row r="7" spans="1:39" ht="14.1" customHeight="1" x14ac:dyDescent="0.2">
      <c r="A7" s="22">
        <v>3</v>
      </c>
      <c r="B7" s="22"/>
      <c r="C7" s="4" t="s">
        <v>25</v>
      </c>
      <c r="D7" s="141" t="s">
        <v>3</v>
      </c>
      <c r="E7" s="25"/>
      <c r="F7" s="24">
        <f t="shared" si="0"/>
        <v>3</v>
      </c>
      <c r="G7" s="66"/>
      <c r="H7" s="27" t="s">
        <v>3</v>
      </c>
      <c r="I7" s="67"/>
      <c r="J7" s="50" t="s">
        <v>3</v>
      </c>
      <c r="K7" s="67"/>
      <c r="L7" s="27" t="s">
        <v>3</v>
      </c>
      <c r="M7" s="67"/>
      <c r="N7" s="50" t="s">
        <v>3</v>
      </c>
      <c r="O7" s="67"/>
      <c r="P7" s="50" t="s">
        <v>3</v>
      </c>
      <c r="Q7" s="67"/>
      <c r="R7" s="27" t="s">
        <v>3</v>
      </c>
      <c r="S7" s="67"/>
      <c r="T7" s="27" t="s">
        <v>3</v>
      </c>
      <c r="U7" s="67"/>
      <c r="V7" s="27" t="s">
        <v>3</v>
      </c>
      <c r="W7" s="67"/>
      <c r="X7" s="27" t="s">
        <v>3</v>
      </c>
      <c r="Y7" s="67"/>
      <c r="Z7" s="27" t="s">
        <v>2</v>
      </c>
      <c r="AA7" s="67"/>
      <c r="AB7" s="27">
        <v>3</v>
      </c>
      <c r="AC7" s="67"/>
      <c r="AD7" s="27">
        <v>3</v>
      </c>
      <c r="AE7" s="67"/>
      <c r="AF7" s="27" t="s">
        <v>2</v>
      </c>
      <c r="AG7" s="68"/>
      <c r="AH7" s="27" t="s">
        <v>2</v>
      </c>
      <c r="AI7" s="68"/>
      <c r="AJ7" s="27" t="s">
        <v>2</v>
      </c>
      <c r="AK7" s="68"/>
      <c r="AL7" s="27" t="s">
        <v>2</v>
      </c>
    </row>
    <row r="8" spans="1:39" ht="14.1" customHeight="1" x14ac:dyDescent="0.2">
      <c r="A8" s="22">
        <v>4</v>
      </c>
      <c r="B8" s="22"/>
      <c r="C8" s="31" t="s">
        <v>42</v>
      </c>
      <c r="D8" s="24">
        <f>IF(SUM(T8,V8,X8,Z8,AB8)&gt;0,SUM(T8,V8,X8,Z8,AB8),"–")</f>
        <v>2</v>
      </c>
      <c r="E8" s="25"/>
      <c r="F8" s="24">
        <f t="shared" si="0"/>
        <v>1</v>
      </c>
      <c r="G8" s="26"/>
      <c r="H8" s="50">
        <v>1</v>
      </c>
      <c r="I8" s="28"/>
      <c r="J8" s="50">
        <v>1</v>
      </c>
      <c r="K8" s="28"/>
      <c r="L8" s="50">
        <v>1</v>
      </c>
      <c r="M8" s="28"/>
      <c r="N8" s="50">
        <v>3</v>
      </c>
      <c r="O8" s="28"/>
      <c r="P8" s="50">
        <v>1</v>
      </c>
      <c r="Q8" s="28"/>
      <c r="R8" s="50">
        <v>1</v>
      </c>
      <c r="S8" s="28"/>
      <c r="T8" s="50">
        <v>2</v>
      </c>
      <c r="U8" s="28"/>
      <c r="V8" s="27" t="s">
        <v>2</v>
      </c>
      <c r="W8" s="28"/>
      <c r="X8" s="27" t="s">
        <v>2</v>
      </c>
      <c r="Y8" s="28"/>
      <c r="Z8" s="27" t="s">
        <v>2</v>
      </c>
      <c r="AA8" s="28"/>
      <c r="AB8" s="27" t="s">
        <v>2</v>
      </c>
      <c r="AC8" s="28"/>
      <c r="AD8" s="27">
        <v>1</v>
      </c>
      <c r="AE8" s="28"/>
      <c r="AF8" s="27" t="s">
        <v>2</v>
      </c>
      <c r="AG8" s="29"/>
      <c r="AH8" s="27" t="s">
        <v>2</v>
      </c>
      <c r="AI8" s="29"/>
      <c r="AJ8" s="27" t="s">
        <v>2</v>
      </c>
      <c r="AK8" s="29"/>
      <c r="AL8" s="27" t="s">
        <v>2</v>
      </c>
    </row>
    <row r="9" spans="1:39" ht="14.1" customHeight="1" x14ac:dyDescent="0.2">
      <c r="A9" s="22">
        <v>5</v>
      </c>
      <c r="B9" s="22"/>
      <c r="C9" s="4" t="s">
        <v>24</v>
      </c>
      <c r="D9" s="141" t="s">
        <v>3</v>
      </c>
      <c r="E9" s="25"/>
      <c r="F9" s="24" t="str">
        <f t="shared" si="0"/>
        <v>–</v>
      </c>
      <c r="G9" s="26"/>
      <c r="H9" s="50" t="s">
        <v>3</v>
      </c>
      <c r="I9" s="28"/>
      <c r="J9" s="50" t="s">
        <v>3</v>
      </c>
      <c r="K9" s="28"/>
      <c r="L9" s="50" t="s">
        <v>3</v>
      </c>
      <c r="M9" s="28"/>
      <c r="N9" s="50" t="s">
        <v>3</v>
      </c>
      <c r="O9" s="28"/>
      <c r="P9" s="50" t="s">
        <v>3</v>
      </c>
      <c r="Q9" s="28"/>
      <c r="R9" s="50" t="s">
        <v>3</v>
      </c>
      <c r="S9" s="28"/>
      <c r="T9" s="50" t="s">
        <v>3</v>
      </c>
      <c r="U9" s="28"/>
      <c r="V9" s="27" t="s">
        <v>3</v>
      </c>
      <c r="W9" s="28"/>
      <c r="X9" s="27" t="s">
        <v>3</v>
      </c>
      <c r="Y9" s="28"/>
      <c r="Z9" s="27" t="s">
        <v>2</v>
      </c>
      <c r="AA9" s="28"/>
      <c r="AB9" s="27" t="s">
        <v>2</v>
      </c>
      <c r="AC9" s="28"/>
      <c r="AD9" s="27" t="s">
        <v>2</v>
      </c>
      <c r="AE9" s="28"/>
      <c r="AF9" s="27" t="s">
        <v>2</v>
      </c>
      <c r="AG9" s="29"/>
      <c r="AH9" s="27" t="s">
        <v>2</v>
      </c>
      <c r="AI9" s="29"/>
      <c r="AJ9" s="27" t="s">
        <v>2</v>
      </c>
      <c r="AK9" s="29"/>
      <c r="AL9" s="27" t="s">
        <v>2</v>
      </c>
    </row>
    <row r="10" spans="1:39" ht="14.1" customHeight="1" x14ac:dyDescent="0.2">
      <c r="A10" s="22">
        <v>6</v>
      </c>
      <c r="B10" s="22"/>
      <c r="C10" s="4" t="s">
        <v>25</v>
      </c>
      <c r="D10" s="141" t="s">
        <v>3</v>
      </c>
      <c r="E10" s="25"/>
      <c r="F10" s="24">
        <f t="shared" si="0"/>
        <v>1</v>
      </c>
      <c r="G10" s="26"/>
      <c r="H10" s="50" t="s">
        <v>3</v>
      </c>
      <c r="I10" s="28"/>
      <c r="J10" s="50" t="s">
        <v>3</v>
      </c>
      <c r="K10" s="28"/>
      <c r="L10" s="50" t="s">
        <v>3</v>
      </c>
      <c r="M10" s="28"/>
      <c r="N10" s="50" t="s">
        <v>3</v>
      </c>
      <c r="O10" s="28"/>
      <c r="P10" s="50" t="s">
        <v>3</v>
      </c>
      <c r="Q10" s="28"/>
      <c r="R10" s="50" t="s">
        <v>3</v>
      </c>
      <c r="S10" s="28"/>
      <c r="T10" s="50" t="s">
        <v>3</v>
      </c>
      <c r="U10" s="28"/>
      <c r="V10" s="27" t="s">
        <v>3</v>
      </c>
      <c r="W10" s="28"/>
      <c r="X10" s="27" t="s">
        <v>3</v>
      </c>
      <c r="Y10" s="28"/>
      <c r="Z10" s="27" t="s">
        <v>2</v>
      </c>
      <c r="AA10" s="28"/>
      <c r="AB10" s="27" t="s">
        <v>2</v>
      </c>
      <c r="AC10" s="28"/>
      <c r="AD10" s="27">
        <v>1</v>
      </c>
      <c r="AE10" s="28"/>
      <c r="AF10" s="27" t="s">
        <v>2</v>
      </c>
      <c r="AG10" s="29"/>
      <c r="AH10" s="27" t="s">
        <v>2</v>
      </c>
      <c r="AI10" s="29"/>
      <c r="AJ10" s="27" t="s">
        <v>2</v>
      </c>
      <c r="AK10" s="29"/>
      <c r="AL10" s="27" t="s">
        <v>2</v>
      </c>
    </row>
    <row r="11" spans="1:39" ht="14.1" customHeight="1" x14ac:dyDescent="0.2">
      <c r="A11" s="22">
        <v>7</v>
      </c>
      <c r="B11" s="22"/>
      <c r="C11" s="30" t="s">
        <v>43</v>
      </c>
      <c r="D11" s="24">
        <f>IF(SUM(T11,V11,X11,Z11,AB11)&gt;0,SUM(T11,V11,X11,Z11,AB11),"–")</f>
        <v>1</v>
      </c>
      <c r="E11" s="25"/>
      <c r="F11" s="24">
        <f t="shared" si="0"/>
        <v>4</v>
      </c>
      <c r="G11" s="26"/>
      <c r="H11" s="27" t="s">
        <v>3</v>
      </c>
      <c r="I11" s="28"/>
      <c r="J11" s="27" t="s">
        <v>3</v>
      </c>
      <c r="K11" s="28"/>
      <c r="L11" s="27" t="s">
        <v>3</v>
      </c>
      <c r="M11" s="28"/>
      <c r="N11" s="27" t="s">
        <v>3</v>
      </c>
      <c r="O11" s="28"/>
      <c r="P11" s="27" t="s">
        <v>3</v>
      </c>
      <c r="Q11" s="28"/>
      <c r="R11" s="27" t="s">
        <v>3</v>
      </c>
      <c r="S11" s="28"/>
      <c r="T11" s="27" t="s">
        <v>2</v>
      </c>
      <c r="U11" s="28"/>
      <c r="V11" s="27" t="s">
        <v>2</v>
      </c>
      <c r="W11" s="28"/>
      <c r="X11" s="27">
        <v>1</v>
      </c>
      <c r="Y11" s="28"/>
      <c r="Z11" s="27" t="s">
        <v>2</v>
      </c>
      <c r="AA11" s="28"/>
      <c r="AB11" s="27" t="s">
        <v>2</v>
      </c>
      <c r="AC11" s="28"/>
      <c r="AD11" s="27">
        <v>2</v>
      </c>
      <c r="AE11" s="28"/>
      <c r="AF11" s="27" t="s">
        <v>2</v>
      </c>
      <c r="AG11" s="29"/>
      <c r="AH11" s="27" t="s">
        <v>2</v>
      </c>
      <c r="AI11" s="204" t="s">
        <v>190</v>
      </c>
      <c r="AJ11" s="27">
        <v>2</v>
      </c>
      <c r="AK11" s="29"/>
      <c r="AL11" s="27" t="s">
        <v>2</v>
      </c>
    </row>
    <row r="12" spans="1:39" ht="14.1" customHeight="1" x14ac:dyDescent="0.2">
      <c r="A12" s="22">
        <v>8</v>
      </c>
      <c r="B12" s="22"/>
      <c r="C12" s="4" t="s">
        <v>24</v>
      </c>
      <c r="D12" s="141" t="s">
        <v>3</v>
      </c>
      <c r="E12" s="25"/>
      <c r="F12" s="24">
        <f t="shared" si="0"/>
        <v>1</v>
      </c>
      <c r="G12" s="26"/>
      <c r="H12" s="27" t="s">
        <v>3</v>
      </c>
      <c r="I12" s="28"/>
      <c r="J12" s="27" t="s">
        <v>3</v>
      </c>
      <c r="K12" s="28"/>
      <c r="L12" s="27" t="s">
        <v>3</v>
      </c>
      <c r="M12" s="28"/>
      <c r="N12" s="27" t="s">
        <v>3</v>
      </c>
      <c r="O12" s="28"/>
      <c r="P12" s="27" t="s">
        <v>3</v>
      </c>
      <c r="Q12" s="28"/>
      <c r="R12" s="27" t="s">
        <v>3</v>
      </c>
      <c r="S12" s="28"/>
      <c r="T12" s="27" t="s">
        <v>3</v>
      </c>
      <c r="U12" s="28"/>
      <c r="V12" s="27" t="s">
        <v>3</v>
      </c>
      <c r="W12" s="28"/>
      <c r="X12" s="27" t="s">
        <v>3</v>
      </c>
      <c r="Y12" s="28"/>
      <c r="Z12" s="27" t="s">
        <v>2</v>
      </c>
      <c r="AA12" s="28"/>
      <c r="AB12" s="27" t="s">
        <v>2</v>
      </c>
      <c r="AC12" s="28"/>
      <c r="AD12" s="27" t="s">
        <v>2</v>
      </c>
      <c r="AE12" s="28"/>
      <c r="AF12" s="27" t="s">
        <v>2</v>
      </c>
      <c r="AG12" s="29"/>
      <c r="AH12" s="27" t="s">
        <v>2</v>
      </c>
      <c r="AI12" s="204" t="s">
        <v>190</v>
      </c>
      <c r="AJ12" s="27">
        <v>1</v>
      </c>
      <c r="AK12" s="29"/>
      <c r="AL12" s="27" t="s">
        <v>2</v>
      </c>
    </row>
    <row r="13" spans="1:39" ht="14.1" customHeight="1" x14ac:dyDescent="0.2">
      <c r="A13" s="22">
        <v>9</v>
      </c>
      <c r="B13" s="22"/>
      <c r="C13" s="4" t="s">
        <v>25</v>
      </c>
      <c r="D13" s="141" t="s">
        <v>3</v>
      </c>
      <c r="E13" s="25"/>
      <c r="F13" s="24">
        <f t="shared" si="0"/>
        <v>3</v>
      </c>
      <c r="G13" s="26"/>
      <c r="H13" s="27" t="s">
        <v>3</v>
      </c>
      <c r="I13" s="28"/>
      <c r="J13" s="27" t="s">
        <v>3</v>
      </c>
      <c r="K13" s="28"/>
      <c r="L13" s="27" t="s">
        <v>3</v>
      </c>
      <c r="M13" s="28"/>
      <c r="N13" s="27" t="s">
        <v>3</v>
      </c>
      <c r="O13" s="28"/>
      <c r="P13" s="27" t="s">
        <v>3</v>
      </c>
      <c r="Q13" s="28"/>
      <c r="R13" s="27" t="s">
        <v>3</v>
      </c>
      <c r="S13" s="28"/>
      <c r="T13" s="27" t="s">
        <v>3</v>
      </c>
      <c r="U13" s="28"/>
      <c r="V13" s="27" t="s">
        <v>3</v>
      </c>
      <c r="W13" s="28"/>
      <c r="X13" s="27" t="s">
        <v>3</v>
      </c>
      <c r="Y13" s="28"/>
      <c r="Z13" s="27" t="s">
        <v>2</v>
      </c>
      <c r="AA13" s="28"/>
      <c r="AB13" s="27" t="s">
        <v>2</v>
      </c>
      <c r="AC13" s="28"/>
      <c r="AD13" s="27">
        <v>2</v>
      </c>
      <c r="AE13" s="28"/>
      <c r="AF13" s="27" t="s">
        <v>2</v>
      </c>
      <c r="AG13" s="29"/>
      <c r="AH13" s="27" t="s">
        <v>2</v>
      </c>
      <c r="AI13" s="204" t="s">
        <v>190</v>
      </c>
      <c r="AJ13" s="27">
        <v>1</v>
      </c>
      <c r="AK13" s="29"/>
      <c r="AL13" s="27" t="s">
        <v>2</v>
      </c>
    </row>
    <row r="14" spans="1:39" ht="14.1" customHeight="1" x14ac:dyDescent="0.2">
      <c r="A14" s="22">
        <v>10</v>
      </c>
      <c r="B14" s="22"/>
      <c r="C14" s="183" t="s">
        <v>173</v>
      </c>
      <c r="D14" s="141" t="s">
        <v>3</v>
      </c>
      <c r="E14" s="141"/>
      <c r="F14" s="141" t="s">
        <v>3</v>
      </c>
      <c r="G14" s="26"/>
      <c r="H14" s="27" t="s">
        <v>3</v>
      </c>
      <c r="I14" s="28"/>
      <c r="J14" s="27" t="s">
        <v>3</v>
      </c>
      <c r="K14" s="28"/>
      <c r="L14" s="27" t="s">
        <v>3</v>
      </c>
      <c r="M14" s="28"/>
      <c r="N14" s="27" t="s">
        <v>3</v>
      </c>
      <c r="O14" s="28"/>
      <c r="P14" s="27" t="s">
        <v>3</v>
      </c>
      <c r="Q14" s="28"/>
      <c r="R14" s="27" t="s">
        <v>3</v>
      </c>
      <c r="S14" s="28"/>
      <c r="T14" s="27" t="s">
        <v>3</v>
      </c>
      <c r="U14" s="28"/>
      <c r="V14" s="27" t="s">
        <v>3</v>
      </c>
      <c r="W14" s="28"/>
      <c r="X14" s="27" t="s">
        <v>3</v>
      </c>
      <c r="Y14" s="28"/>
      <c r="Z14" s="27" t="s">
        <v>3</v>
      </c>
      <c r="AA14" s="28"/>
      <c r="AB14" s="27" t="s">
        <v>3</v>
      </c>
      <c r="AC14" s="28"/>
      <c r="AD14" s="27" t="s">
        <v>3</v>
      </c>
      <c r="AE14" s="28"/>
      <c r="AF14" s="27" t="s">
        <v>3</v>
      </c>
      <c r="AG14" s="43"/>
      <c r="AH14" s="27" t="s">
        <v>3</v>
      </c>
      <c r="AI14" s="43"/>
      <c r="AJ14" s="27" t="s">
        <v>2</v>
      </c>
      <c r="AK14" s="43"/>
      <c r="AL14" s="27" t="s">
        <v>2</v>
      </c>
    </row>
    <row r="15" spans="1:39" ht="14.1" customHeight="1" x14ac:dyDescent="0.2">
      <c r="A15" s="22">
        <v>11</v>
      </c>
      <c r="B15" s="22"/>
      <c r="C15" s="131" t="s">
        <v>24</v>
      </c>
      <c r="D15" s="141" t="s">
        <v>3</v>
      </c>
      <c r="E15" s="141"/>
      <c r="F15" s="141" t="s">
        <v>3</v>
      </c>
      <c r="G15" s="26"/>
      <c r="H15" s="27" t="s">
        <v>3</v>
      </c>
      <c r="I15" s="28"/>
      <c r="J15" s="27" t="s">
        <v>3</v>
      </c>
      <c r="K15" s="28"/>
      <c r="L15" s="27" t="s">
        <v>3</v>
      </c>
      <c r="M15" s="28"/>
      <c r="N15" s="27" t="s">
        <v>3</v>
      </c>
      <c r="O15" s="28"/>
      <c r="P15" s="27" t="s">
        <v>3</v>
      </c>
      <c r="Q15" s="28"/>
      <c r="R15" s="27" t="s">
        <v>3</v>
      </c>
      <c r="S15" s="28"/>
      <c r="T15" s="27" t="s">
        <v>3</v>
      </c>
      <c r="U15" s="28"/>
      <c r="V15" s="27" t="s">
        <v>3</v>
      </c>
      <c r="W15" s="28"/>
      <c r="X15" s="27" t="s">
        <v>3</v>
      </c>
      <c r="Y15" s="28"/>
      <c r="Z15" s="27" t="s">
        <v>3</v>
      </c>
      <c r="AA15" s="28"/>
      <c r="AB15" s="27" t="s">
        <v>3</v>
      </c>
      <c r="AC15" s="28"/>
      <c r="AD15" s="27" t="s">
        <v>3</v>
      </c>
      <c r="AE15" s="28"/>
      <c r="AF15" s="27" t="s">
        <v>3</v>
      </c>
      <c r="AG15" s="43"/>
      <c r="AH15" s="27" t="s">
        <v>3</v>
      </c>
      <c r="AI15" s="43"/>
      <c r="AJ15" s="27" t="s">
        <v>2</v>
      </c>
      <c r="AK15" s="43"/>
      <c r="AL15" s="27" t="s">
        <v>2</v>
      </c>
    </row>
    <row r="16" spans="1:39" ht="14.1" customHeight="1" x14ac:dyDescent="0.2">
      <c r="A16" s="22">
        <v>12</v>
      </c>
      <c r="B16" s="22"/>
      <c r="C16" s="131" t="s">
        <v>25</v>
      </c>
      <c r="D16" s="141" t="s">
        <v>3</v>
      </c>
      <c r="E16" s="141"/>
      <c r="F16" s="141" t="s">
        <v>3</v>
      </c>
      <c r="G16" s="26"/>
      <c r="H16" s="27" t="s">
        <v>3</v>
      </c>
      <c r="I16" s="28"/>
      <c r="J16" s="27" t="s">
        <v>3</v>
      </c>
      <c r="K16" s="28"/>
      <c r="L16" s="27" t="s">
        <v>3</v>
      </c>
      <c r="M16" s="28"/>
      <c r="N16" s="27" t="s">
        <v>3</v>
      </c>
      <c r="O16" s="28"/>
      <c r="P16" s="27" t="s">
        <v>3</v>
      </c>
      <c r="Q16" s="28"/>
      <c r="R16" s="27" t="s">
        <v>3</v>
      </c>
      <c r="S16" s="28"/>
      <c r="T16" s="27" t="s">
        <v>3</v>
      </c>
      <c r="U16" s="28"/>
      <c r="V16" s="27" t="s">
        <v>3</v>
      </c>
      <c r="W16" s="28"/>
      <c r="X16" s="27" t="s">
        <v>3</v>
      </c>
      <c r="Y16" s="28"/>
      <c r="Z16" s="27" t="s">
        <v>3</v>
      </c>
      <c r="AA16" s="28"/>
      <c r="AB16" s="27" t="s">
        <v>3</v>
      </c>
      <c r="AC16" s="28"/>
      <c r="AD16" s="27" t="s">
        <v>3</v>
      </c>
      <c r="AE16" s="28"/>
      <c r="AF16" s="27" t="s">
        <v>3</v>
      </c>
      <c r="AG16" s="43"/>
      <c r="AH16" s="27" t="s">
        <v>3</v>
      </c>
      <c r="AI16" s="43"/>
      <c r="AJ16" s="27" t="s">
        <v>2</v>
      </c>
      <c r="AK16" s="43"/>
      <c r="AL16" s="27" t="s">
        <v>2</v>
      </c>
    </row>
    <row r="17" spans="1:39" ht="24" customHeight="1" x14ac:dyDescent="0.2">
      <c r="A17" s="22">
        <v>13</v>
      </c>
      <c r="B17" s="22"/>
      <c r="C17" s="30" t="s">
        <v>44</v>
      </c>
      <c r="D17" s="24">
        <f>IF(SUM(T17,V17,X17,Z17,AB17)&gt;0,SUM(T17,V17,X17,Z17,AB17),"–")</f>
        <v>1</v>
      </c>
      <c r="E17" s="25"/>
      <c r="F17" s="24">
        <f t="shared" ref="F17:F30" si="1">IF(SUM(AD17,AF17,AH17,AJ17,AL17)&gt;0,SUM(AD17,AF17,AH17,AJ17,AL17),"–")</f>
        <v>10</v>
      </c>
      <c r="G17" s="26"/>
      <c r="H17" s="27" t="s">
        <v>3</v>
      </c>
      <c r="I17" s="28"/>
      <c r="J17" s="27" t="s">
        <v>3</v>
      </c>
      <c r="K17" s="28"/>
      <c r="L17" s="27" t="s">
        <v>3</v>
      </c>
      <c r="M17" s="28"/>
      <c r="N17" s="27" t="s">
        <v>3</v>
      </c>
      <c r="O17" s="28"/>
      <c r="P17" s="27" t="s">
        <v>3</v>
      </c>
      <c r="Q17" s="28"/>
      <c r="R17" s="27" t="s">
        <v>3</v>
      </c>
      <c r="S17" s="28"/>
      <c r="T17" s="27" t="s">
        <v>2</v>
      </c>
      <c r="U17" s="28"/>
      <c r="V17" s="27" t="s">
        <v>2</v>
      </c>
      <c r="W17" s="28"/>
      <c r="X17" s="27" t="s">
        <v>2</v>
      </c>
      <c r="Y17" s="28"/>
      <c r="Z17" s="27" t="s">
        <v>2</v>
      </c>
      <c r="AA17" s="28"/>
      <c r="AB17" s="27">
        <v>1</v>
      </c>
      <c r="AC17" s="28"/>
      <c r="AD17" s="27">
        <v>2</v>
      </c>
      <c r="AE17" s="28"/>
      <c r="AF17" s="27" t="s">
        <v>2</v>
      </c>
      <c r="AG17" s="29"/>
      <c r="AH17" s="27">
        <v>1</v>
      </c>
      <c r="AI17" s="29"/>
      <c r="AJ17" s="27">
        <v>6</v>
      </c>
      <c r="AK17" s="29"/>
      <c r="AL17" s="27">
        <v>1</v>
      </c>
    </row>
    <row r="18" spans="1:39" ht="14.1" customHeight="1" x14ac:dyDescent="0.2">
      <c r="A18" s="22">
        <v>14</v>
      </c>
      <c r="B18" s="22"/>
      <c r="C18" s="4" t="s">
        <v>24</v>
      </c>
      <c r="D18" s="141" t="s">
        <v>3</v>
      </c>
      <c r="E18" s="25"/>
      <c r="F18" s="24">
        <f t="shared" si="1"/>
        <v>3</v>
      </c>
      <c r="G18" s="26"/>
      <c r="H18" s="27" t="s">
        <v>3</v>
      </c>
      <c r="I18" s="28"/>
      <c r="J18" s="27" t="s">
        <v>3</v>
      </c>
      <c r="K18" s="28"/>
      <c r="L18" s="27" t="s">
        <v>3</v>
      </c>
      <c r="M18" s="28"/>
      <c r="N18" s="27" t="s">
        <v>3</v>
      </c>
      <c r="O18" s="28"/>
      <c r="P18" s="27" t="s">
        <v>3</v>
      </c>
      <c r="Q18" s="28"/>
      <c r="R18" s="27" t="s">
        <v>3</v>
      </c>
      <c r="S18" s="28"/>
      <c r="T18" s="27" t="s">
        <v>3</v>
      </c>
      <c r="U18" s="28"/>
      <c r="V18" s="27" t="s">
        <v>3</v>
      </c>
      <c r="W18" s="28"/>
      <c r="X18" s="27" t="s">
        <v>3</v>
      </c>
      <c r="Y18" s="28"/>
      <c r="Z18" s="27" t="s">
        <v>2</v>
      </c>
      <c r="AA18" s="28"/>
      <c r="AB18" s="27" t="s">
        <v>2</v>
      </c>
      <c r="AC18" s="28"/>
      <c r="AD18" s="27" t="s">
        <v>2</v>
      </c>
      <c r="AE18" s="28"/>
      <c r="AF18" s="27" t="s">
        <v>2</v>
      </c>
      <c r="AG18" s="29"/>
      <c r="AH18" s="27" t="s">
        <v>2</v>
      </c>
      <c r="AI18" s="29"/>
      <c r="AJ18" s="27">
        <v>3</v>
      </c>
      <c r="AK18" s="29"/>
      <c r="AL18" s="27" t="s">
        <v>2</v>
      </c>
    </row>
    <row r="19" spans="1:39" ht="14.1" customHeight="1" x14ac:dyDescent="0.2">
      <c r="A19" s="22">
        <v>15</v>
      </c>
      <c r="B19" s="22"/>
      <c r="C19" s="4" t="s">
        <v>25</v>
      </c>
      <c r="D19" s="141" t="s">
        <v>3</v>
      </c>
      <c r="E19" s="25"/>
      <c r="F19" s="24">
        <f t="shared" si="1"/>
        <v>7</v>
      </c>
      <c r="G19" s="26"/>
      <c r="H19" s="27" t="s">
        <v>3</v>
      </c>
      <c r="I19" s="28"/>
      <c r="J19" s="27" t="s">
        <v>3</v>
      </c>
      <c r="K19" s="28"/>
      <c r="L19" s="27" t="s">
        <v>3</v>
      </c>
      <c r="M19" s="28"/>
      <c r="N19" s="27" t="s">
        <v>3</v>
      </c>
      <c r="O19" s="28"/>
      <c r="P19" s="27" t="s">
        <v>3</v>
      </c>
      <c r="Q19" s="28"/>
      <c r="R19" s="27" t="s">
        <v>3</v>
      </c>
      <c r="S19" s="28"/>
      <c r="T19" s="27" t="s">
        <v>3</v>
      </c>
      <c r="U19" s="28"/>
      <c r="V19" s="27" t="s">
        <v>3</v>
      </c>
      <c r="W19" s="28"/>
      <c r="X19" s="27" t="s">
        <v>3</v>
      </c>
      <c r="Y19" s="28"/>
      <c r="Z19" s="27" t="s">
        <v>2</v>
      </c>
      <c r="AA19" s="28"/>
      <c r="AB19" s="27">
        <v>1</v>
      </c>
      <c r="AC19" s="28"/>
      <c r="AD19" s="27">
        <v>2</v>
      </c>
      <c r="AE19" s="28"/>
      <c r="AF19" s="27" t="s">
        <v>2</v>
      </c>
      <c r="AG19" s="29"/>
      <c r="AH19" s="27">
        <v>1</v>
      </c>
      <c r="AI19" s="29"/>
      <c r="AJ19" s="27">
        <v>3</v>
      </c>
      <c r="AK19" s="29"/>
      <c r="AL19" s="27">
        <v>1</v>
      </c>
    </row>
    <row r="20" spans="1:39" ht="14.1" customHeight="1" x14ac:dyDescent="0.2">
      <c r="A20" s="22">
        <v>16</v>
      </c>
      <c r="B20" s="22"/>
      <c r="C20" s="30" t="s">
        <v>28</v>
      </c>
      <c r="D20" s="24">
        <f>IF(SUM(T20,V20,X20,Z20,AB20)&gt;0,SUM(T20,V20,X20,Z20,AB20),"–")</f>
        <v>33</v>
      </c>
      <c r="E20" s="25"/>
      <c r="F20" s="24">
        <f t="shared" si="1"/>
        <v>23</v>
      </c>
      <c r="G20" s="26"/>
      <c r="H20" s="50">
        <v>13</v>
      </c>
      <c r="I20" s="28"/>
      <c r="J20" s="50">
        <v>6</v>
      </c>
      <c r="K20" s="28"/>
      <c r="L20" s="50">
        <v>8</v>
      </c>
      <c r="M20" s="28"/>
      <c r="N20" s="50">
        <v>8</v>
      </c>
      <c r="O20" s="28"/>
      <c r="P20" s="50">
        <v>2</v>
      </c>
      <c r="Q20" s="28"/>
      <c r="R20" s="50">
        <v>3</v>
      </c>
      <c r="S20" s="32"/>
      <c r="T20" s="50">
        <v>7</v>
      </c>
      <c r="U20" s="19"/>
      <c r="V20" s="50">
        <v>8</v>
      </c>
      <c r="W20" s="28"/>
      <c r="X20" s="50">
        <v>6</v>
      </c>
      <c r="Y20" s="28"/>
      <c r="Z20" s="50">
        <v>8</v>
      </c>
      <c r="AA20" s="28"/>
      <c r="AB20" s="50">
        <v>4</v>
      </c>
      <c r="AC20" s="28"/>
      <c r="AD20" s="50">
        <v>12</v>
      </c>
      <c r="AE20" s="28"/>
      <c r="AF20" s="27">
        <v>2</v>
      </c>
      <c r="AG20" s="29"/>
      <c r="AH20" s="27">
        <v>2</v>
      </c>
      <c r="AI20" s="204" t="s">
        <v>190</v>
      </c>
      <c r="AJ20" s="27">
        <v>2</v>
      </c>
      <c r="AK20" s="29"/>
      <c r="AL20" s="27">
        <v>5</v>
      </c>
    </row>
    <row r="21" spans="1:39" ht="14.1" customHeight="1" x14ac:dyDescent="0.2">
      <c r="A21" s="22">
        <v>17</v>
      </c>
      <c r="B21" s="22"/>
      <c r="C21" s="4" t="s">
        <v>24</v>
      </c>
      <c r="D21" s="141" t="s">
        <v>3</v>
      </c>
      <c r="E21" s="25"/>
      <c r="F21" s="24">
        <f t="shared" si="1"/>
        <v>11</v>
      </c>
      <c r="G21" s="26"/>
      <c r="H21" s="50" t="s">
        <v>3</v>
      </c>
      <c r="I21" s="28"/>
      <c r="J21" s="50" t="s">
        <v>3</v>
      </c>
      <c r="K21" s="28"/>
      <c r="L21" s="50" t="s">
        <v>3</v>
      </c>
      <c r="M21" s="28"/>
      <c r="N21" s="50" t="s">
        <v>3</v>
      </c>
      <c r="O21" s="28"/>
      <c r="P21" s="50" t="s">
        <v>3</v>
      </c>
      <c r="Q21" s="28"/>
      <c r="R21" s="50" t="s">
        <v>3</v>
      </c>
      <c r="S21" s="32"/>
      <c r="T21" s="50" t="s">
        <v>3</v>
      </c>
      <c r="U21" s="19"/>
      <c r="V21" s="50" t="s">
        <v>3</v>
      </c>
      <c r="W21" s="28"/>
      <c r="X21" s="50" t="s">
        <v>3</v>
      </c>
      <c r="Y21" s="28"/>
      <c r="Z21" s="50">
        <v>5</v>
      </c>
      <c r="AA21" s="28"/>
      <c r="AB21" s="50">
        <v>1</v>
      </c>
      <c r="AC21" s="28"/>
      <c r="AD21" s="50">
        <v>6</v>
      </c>
      <c r="AE21" s="28"/>
      <c r="AF21" s="27">
        <v>1</v>
      </c>
      <c r="AG21" s="29"/>
      <c r="AH21" s="27">
        <v>1</v>
      </c>
      <c r="AI21" s="204" t="s">
        <v>190</v>
      </c>
      <c r="AJ21" s="27">
        <v>1</v>
      </c>
      <c r="AK21" s="29"/>
      <c r="AL21" s="27">
        <v>2</v>
      </c>
    </row>
    <row r="22" spans="1:39" ht="14.1" customHeight="1" x14ac:dyDescent="0.2">
      <c r="A22" s="22">
        <v>18</v>
      </c>
      <c r="B22" s="22"/>
      <c r="C22" s="4" t="s">
        <v>25</v>
      </c>
      <c r="D22" s="141" t="s">
        <v>3</v>
      </c>
      <c r="E22" s="25"/>
      <c r="F22" s="24">
        <f t="shared" si="1"/>
        <v>12</v>
      </c>
      <c r="G22" s="26"/>
      <c r="H22" s="50" t="s">
        <v>3</v>
      </c>
      <c r="I22" s="28"/>
      <c r="J22" s="50" t="s">
        <v>3</v>
      </c>
      <c r="K22" s="28"/>
      <c r="L22" s="50" t="s">
        <v>3</v>
      </c>
      <c r="M22" s="28"/>
      <c r="N22" s="50" t="s">
        <v>3</v>
      </c>
      <c r="O22" s="28"/>
      <c r="P22" s="50" t="s">
        <v>3</v>
      </c>
      <c r="Q22" s="28"/>
      <c r="R22" s="50" t="s">
        <v>3</v>
      </c>
      <c r="S22" s="32"/>
      <c r="T22" s="50" t="s">
        <v>3</v>
      </c>
      <c r="U22" s="19"/>
      <c r="V22" s="50" t="s">
        <v>3</v>
      </c>
      <c r="W22" s="28"/>
      <c r="X22" s="50" t="s">
        <v>3</v>
      </c>
      <c r="Y22" s="28"/>
      <c r="Z22" s="50">
        <v>2</v>
      </c>
      <c r="AA22" s="28"/>
      <c r="AB22" s="50">
        <v>3</v>
      </c>
      <c r="AC22" s="28"/>
      <c r="AD22" s="50">
        <v>6</v>
      </c>
      <c r="AE22" s="28"/>
      <c r="AF22" s="27">
        <v>1</v>
      </c>
      <c r="AG22" s="29"/>
      <c r="AH22" s="27">
        <v>1</v>
      </c>
      <c r="AI22" s="204" t="s">
        <v>190</v>
      </c>
      <c r="AJ22" s="27">
        <v>1</v>
      </c>
      <c r="AK22" s="29"/>
      <c r="AL22" s="27">
        <v>3</v>
      </c>
    </row>
    <row r="23" spans="1:39" ht="14.1" customHeight="1" x14ac:dyDescent="0.2">
      <c r="A23" s="22">
        <v>19</v>
      </c>
      <c r="B23" s="22"/>
      <c r="C23" s="4" t="s">
        <v>76</v>
      </c>
      <c r="D23" s="141" t="s">
        <v>3</v>
      </c>
      <c r="F23" s="24" t="str">
        <f t="shared" si="1"/>
        <v>–</v>
      </c>
      <c r="G23" s="26"/>
      <c r="H23" s="50" t="s">
        <v>3</v>
      </c>
      <c r="I23" s="28"/>
      <c r="J23" s="50" t="s">
        <v>3</v>
      </c>
      <c r="K23" s="28"/>
      <c r="L23" s="50" t="s">
        <v>3</v>
      </c>
      <c r="M23" s="28"/>
      <c r="N23" s="50" t="s">
        <v>3</v>
      </c>
      <c r="O23" s="28"/>
      <c r="P23" s="50" t="s">
        <v>3</v>
      </c>
      <c r="Q23" s="28"/>
      <c r="R23" s="50" t="s">
        <v>3</v>
      </c>
      <c r="S23" s="32"/>
      <c r="T23" s="50" t="s">
        <v>3</v>
      </c>
      <c r="U23" s="19"/>
      <c r="V23" s="50" t="s">
        <v>3</v>
      </c>
      <c r="W23" s="28"/>
      <c r="X23" s="50" t="s">
        <v>3</v>
      </c>
      <c r="Y23" s="28"/>
      <c r="Z23" s="50">
        <v>1</v>
      </c>
      <c r="AA23" s="28"/>
      <c r="AB23" s="27" t="s">
        <v>2</v>
      </c>
      <c r="AC23" s="28"/>
      <c r="AD23" s="27" t="s">
        <v>2</v>
      </c>
      <c r="AE23" s="28"/>
      <c r="AF23" s="27" t="s">
        <v>2</v>
      </c>
      <c r="AG23" s="29"/>
      <c r="AH23" s="27" t="s">
        <v>2</v>
      </c>
      <c r="AI23" s="29"/>
      <c r="AJ23" s="27" t="s">
        <v>2</v>
      </c>
      <c r="AK23" s="29"/>
      <c r="AL23" s="27" t="s">
        <v>2</v>
      </c>
    </row>
    <row r="24" spans="1:39" s="21" customFormat="1" ht="14.1" customHeight="1" x14ac:dyDescent="0.2">
      <c r="A24" s="22">
        <v>20</v>
      </c>
      <c r="B24" s="96"/>
      <c r="C24" s="23" t="s">
        <v>61</v>
      </c>
      <c r="D24" s="24">
        <f>IF(SUM(T24,V24,X24,Z24,AB24)&gt;0,SUM(T24,V24,X24,Z24,AB24),"–")</f>
        <v>97</v>
      </c>
      <c r="E24" s="25"/>
      <c r="F24" s="98">
        <f t="shared" si="1"/>
        <v>47</v>
      </c>
      <c r="G24" s="104"/>
      <c r="H24" s="105">
        <f>IF(SUM(H5,H8,H11,H17,H20)&gt;0,SUM(H5,H8,H11,H17,H20),"–")</f>
        <v>14</v>
      </c>
      <c r="I24" s="102"/>
      <c r="J24" s="105">
        <f>IF(SUM(J5,J8,J11,J17,J20)&gt;0,SUM(J5,J8,J11,J17,J20),"–")</f>
        <v>20</v>
      </c>
      <c r="K24" s="102"/>
      <c r="L24" s="105">
        <f>IF(SUM(L5,L8,L11,L17,L20)&gt;0,SUM(L5,L8,L11,L17,L20),"–")</f>
        <v>16</v>
      </c>
      <c r="M24" s="102"/>
      <c r="N24" s="105">
        <f>IF(SUM(N5,N8,N11,N17,N20)&gt;0,SUM(N5,N8,N11,N17,N20),"–")</f>
        <v>18</v>
      </c>
      <c r="O24" s="102"/>
      <c r="P24" s="105">
        <f>IF(SUM(P5,P8,P11,P17,P20)&gt;0,SUM(P5,P8,P11,P17,P20),"–")</f>
        <v>10</v>
      </c>
      <c r="Q24" s="102"/>
      <c r="R24" s="105">
        <f>IF(SUM(R5,R8,R11,R17,R20)&gt;0,SUM(R5,R8,R11,R17,R20),"–")</f>
        <v>17</v>
      </c>
      <c r="S24" s="102"/>
      <c r="T24" s="105">
        <f>IF(SUM(T5,T8,T11,T17,T20)&gt;0,SUM(T5,T8,T11,T17,T20),"–")</f>
        <v>34</v>
      </c>
      <c r="U24" s="102"/>
      <c r="V24" s="105">
        <f>IF(SUM(V5,V8,V11,V17,V20)&gt;0,SUM(V5,V8,V11,V17,V20),"–")</f>
        <v>28</v>
      </c>
      <c r="W24" s="102"/>
      <c r="X24" s="105">
        <f>IF(SUM(X5,X8,X11,X17,X20)&gt;0,SUM(X5,X8,X11,X17,X20),"–")</f>
        <v>11</v>
      </c>
      <c r="Y24" s="102"/>
      <c r="Z24" s="105">
        <f>IF(SUM(Z5,Z8,Z11,Z17,Z20)&gt;0,SUM(Z5,Z8,Z11,Z17,Z20),"–")</f>
        <v>14</v>
      </c>
      <c r="AA24" s="102"/>
      <c r="AB24" s="105">
        <f>IF(SUM(AB5,AB8,AB11,AB17,AB20)&gt;0,SUM(AB5,AB8,AB11,AB17,AB20),"–")</f>
        <v>10</v>
      </c>
      <c r="AC24" s="102"/>
      <c r="AD24" s="105">
        <f>IF(SUM(AD5,AD8,AD11,AD17,AD20)&gt;0,SUM(AD5,AD8,AD11,AD17,AD20),"–")</f>
        <v>22</v>
      </c>
      <c r="AE24" s="102"/>
      <c r="AF24" s="105">
        <f>IF(SUM(AF5,AF8,AF11,AF17,AF20)&gt;0,SUM(AF5,AF8,AF11,AF17,AF20),"–")</f>
        <v>2</v>
      </c>
      <c r="AG24" s="110"/>
      <c r="AH24" s="105">
        <f>IF(SUM(AH5,AH8,AH11,AH17,AH20)&gt;0,SUM(AH5,AH8,AH11,AH17,AH20),"–")</f>
        <v>4</v>
      </c>
      <c r="AI24" s="110"/>
      <c r="AJ24" s="105">
        <f>IF(SUM(AJ5,AJ8,AJ11,AJ14,AJ17,AJ20)&gt;0,SUM(AJ5,AJ8,AJ11,AJ14,AJ17,AJ20),"–")</f>
        <v>10</v>
      </c>
      <c r="AK24" s="110"/>
      <c r="AL24" s="105">
        <f>IF(SUM(AL5,AL8,AL11,AL14,AL17,AL20)&gt;0,SUM(AL5,AL8,AL11,AL14,AL17,AL20),"–")</f>
        <v>9</v>
      </c>
    </row>
    <row r="25" spans="1:39" s="21" customFormat="1" ht="14.1" customHeight="1" x14ac:dyDescent="0.2">
      <c r="A25" s="22">
        <v>21</v>
      </c>
      <c r="B25" s="96"/>
      <c r="C25" s="111" t="s">
        <v>70</v>
      </c>
      <c r="D25" s="159" t="s">
        <v>3</v>
      </c>
      <c r="E25" s="25"/>
      <c r="F25" s="98">
        <f t="shared" si="1"/>
        <v>21</v>
      </c>
      <c r="G25" s="104"/>
      <c r="H25" s="105" t="s">
        <v>3</v>
      </c>
      <c r="I25" s="102"/>
      <c r="J25" s="105" t="s">
        <v>3</v>
      </c>
      <c r="K25" s="102"/>
      <c r="L25" s="105" t="s">
        <v>3</v>
      </c>
      <c r="M25" s="102"/>
      <c r="N25" s="105" t="s">
        <v>3</v>
      </c>
      <c r="O25" s="102"/>
      <c r="P25" s="105" t="s">
        <v>3</v>
      </c>
      <c r="Q25" s="102"/>
      <c r="R25" s="105" t="s">
        <v>3</v>
      </c>
      <c r="S25" s="102"/>
      <c r="T25" s="105" t="s">
        <v>3</v>
      </c>
      <c r="U25" s="102"/>
      <c r="V25" s="105" t="s">
        <v>3</v>
      </c>
      <c r="W25" s="102"/>
      <c r="X25" s="105" t="s">
        <v>3</v>
      </c>
      <c r="Y25" s="102"/>
      <c r="Z25" s="105">
        <f>IF(SUM(Z6,Z9,Z12,Z18,Z21)&gt;0,SUM(Z6,Z9,Z12,Z18,Z21),"–")</f>
        <v>11</v>
      </c>
      <c r="AA25" s="102"/>
      <c r="AB25" s="105">
        <f>IF(SUM(AB6,AB9,AB12,AB18,AB21)&gt;0,SUM(AB6,AB9,AB12,AB18,AB21),"–")</f>
        <v>3</v>
      </c>
      <c r="AC25" s="102"/>
      <c r="AD25" s="105">
        <f>IF(SUM(AD6,AD9,AD12,AD18,AD21)&gt;0,SUM(AD6,AD9,AD12,AD18,AD21),"–")</f>
        <v>8</v>
      </c>
      <c r="AE25" s="102"/>
      <c r="AF25" s="105">
        <f>IF(SUM(AF6,AF9,AF12,AF18,AF21)&gt;0,SUM(AF6,AF9,AF12,AF18,AF21),"–")</f>
        <v>1</v>
      </c>
      <c r="AG25" s="110"/>
      <c r="AH25" s="105">
        <f>IF(SUM(AH6,AH9,AH12,AH18,AH21)&gt;0,SUM(AH6,AH9,AH12,AH18,AH21),"–")</f>
        <v>2</v>
      </c>
      <c r="AI25" s="110"/>
      <c r="AJ25" s="105">
        <f>IF(SUM(AJ6,AJ9,AJ12,AJ15,AJ18,AJ21)&gt;0,SUM(AJ6,AJ9,AJ12,AJ15,AJ18,AJ21),"–")</f>
        <v>5</v>
      </c>
      <c r="AK25" s="110"/>
      <c r="AL25" s="105">
        <f>IF(SUM(AL6,AL9,AL12,AL15,AL18,AL21)&gt;0,SUM(AL6,AL9,AL12,AL15,AL18,AL21),"–")</f>
        <v>5</v>
      </c>
    </row>
    <row r="26" spans="1:39" s="21" customFormat="1" ht="14.1" customHeight="1" x14ac:dyDescent="0.2">
      <c r="A26" s="22">
        <v>22</v>
      </c>
      <c r="B26" s="96"/>
      <c r="C26" s="111" t="s">
        <v>71</v>
      </c>
      <c r="D26" s="159" t="s">
        <v>3</v>
      </c>
      <c r="E26" s="25"/>
      <c r="F26" s="98">
        <f t="shared" si="1"/>
        <v>26</v>
      </c>
      <c r="G26" s="104"/>
      <c r="H26" s="105" t="s">
        <v>3</v>
      </c>
      <c r="I26" s="102"/>
      <c r="J26" s="105" t="s">
        <v>3</v>
      </c>
      <c r="K26" s="102"/>
      <c r="L26" s="105" t="s">
        <v>3</v>
      </c>
      <c r="M26" s="102"/>
      <c r="N26" s="105" t="s">
        <v>3</v>
      </c>
      <c r="O26" s="102"/>
      <c r="P26" s="105" t="s">
        <v>3</v>
      </c>
      <c r="Q26" s="102"/>
      <c r="R26" s="105" t="s">
        <v>3</v>
      </c>
      <c r="S26" s="102"/>
      <c r="T26" s="105" t="s">
        <v>3</v>
      </c>
      <c r="U26" s="102"/>
      <c r="V26" s="105" t="s">
        <v>3</v>
      </c>
      <c r="W26" s="102"/>
      <c r="X26" s="105" t="s">
        <v>3</v>
      </c>
      <c r="Y26" s="102"/>
      <c r="Z26" s="105">
        <f>IF(SUM(Z7,Z10,Z13,Z19,Z22)&gt;0,SUM(Z7,Z10,Z13,Z19,Z22),"–")</f>
        <v>2</v>
      </c>
      <c r="AA26" s="102"/>
      <c r="AB26" s="105">
        <f>IF(SUM(AB7,AB10,AB13,AB19,AB22)&gt;0,SUM(AB7,AB10,AB13,AB19,AB22),"–")</f>
        <v>7</v>
      </c>
      <c r="AC26" s="102"/>
      <c r="AD26" s="105">
        <f>IF(SUM(AD7,AD10,AD13,AD19,AD22)&gt;0,SUM(AD7,AD10,AD13,AD19,AD22),"–")</f>
        <v>14</v>
      </c>
      <c r="AE26" s="102"/>
      <c r="AF26" s="105">
        <f>IF(SUM(AF7,AF10,AF13,AF19,AF22)&gt;0,SUM(AF7,AF10,AF13,AF19,AF22),"–")</f>
        <v>1</v>
      </c>
      <c r="AG26" s="110"/>
      <c r="AH26" s="105">
        <f>IF(SUM(AH7,AH10,AH13,AH19,AH22)&gt;0,SUM(AH7,AH10,AH13,AH19,AH22),"–")</f>
        <v>2</v>
      </c>
      <c r="AI26" s="110"/>
      <c r="AJ26" s="105">
        <f>IF(SUM(AJ7,AJ10,AJ13,AJ16,AJ19,AJ22)&gt;0,SUM(AJ7,AJ10,AJ13,AJ16,AJ19,AJ22),"–")</f>
        <v>5</v>
      </c>
      <c r="AK26" s="110"/>
      <c r="AL26" s="105">
        <f>IF(SUM(AL7,AL10,AL13,AL16,AL19,AL22)&gt;0,SUM(AL7,AL10,AL13,AL16,AL19,AL22),"–")</f>
        <v>4</v>
      </c>
    </row>
    <row r="27" spans="1:39" s="21" customFormat="1" ht="14.1" customHeight="1" x14ac:dyDescent="0.2">
      <c r="A27" s="22">
        <v>23</v>
      </c>
      <c r="B27" s="96"/>
      <c r="C27" s="111" t="s">
        <v>79</v>
      </c>
      <c r="D27" s="159" t="s">
        <v>3</v>
      </c>
      <c r="E27" s="25"/>
      <c r="F27" s="98" t="str">
        <f t="shared" si="1"/>
        <v>–</v>
      </c>
      <c r="G27" s="104"/>
      <c r="H27" s="105" t="s">
        <v>3</v>
      </c>
      <c r="I27" s="102"/>
      <c r="J27" s="105" t="s">
        <v>3</v>
      </c>
      <c r="K27" s="102"/>
      <c r="L27" s="105" t="s">
        <v>3</v>
      </c>
      <c r="M27" s="102"/>
      <c r="N27" s="105" t="s">
        <v>3</v>
      </c>
      <c r="O27" s="102"/>
      <c r="P27" s="105" t="s">
        <v>3</v>
      </c>
      <c r="Q27" s="102"/>
      <c r="R27" s="105" t="s">
        <v>3</v>
      </c>
      <c r="S27" s="102"/>
      <c r="T27" s="105" t="s">
        <v>3</v>
      </c>
      <c r="U27" s="102"/>
      <c r="V27" s="105" t="s">
        <v>3</v>
      </c>
      <c r="W27" s="102"/>
      <c r="X27" s="105" t="s">
        <v>3</v>
      </c>
      <c r="Y27" s="102"/>
      <c r="Z27" s="105">
        <v>1</v>
      </c>
      <c r="AA27" s="102"/>
      <c r="AB27" s="116" t="s">
        <v>2</v>
      </c>
      <c r="AC27" s="102"/>
      <c r="AD27" s="116" t="s">
        <v>2</v>
      </c>
      <c r="AE27" s="102"/>
      <c r="AF27" s="116" t="s">
        <v>2</v>
      </c>
      <c r="AG27" s="110"/>
      <c r="AH27" s="116" t="s">
        <v>2</v>
      </c>
      <c r="AI27" s="110"/>
      <c r="AJ27" s="116" t="s">
        <v>2</v>
      </c>
      <c r="AK27" s="110"/>
      <c r="AL27" s="116" t="s">
        <v>2</v>
      </c>
    </row>
    <row r="28" spans="1:39" ht="14.1" customHeight="1" x14ac:dyDescent="0.2">
      <c r="A28" s="22">
        <v>24</v>
      </c>
      <c r="B28" s="22"/>
      <c r="C28" s="113" t="s">
        <v>67</v>
      </c>
      <c r="D28" s="24" t="str">
        <f>IF(SUM(T28,V28,X28,Z28,AB28)&gt;0,SUM(T28,V28,X28,Z28,AB28),"–")</f>
        <v>–</v>
      </c>
      <c r="E28" s="25"/>
      <c r="F28" s="98">
        <f t="shared" si="1"/>
        <v>1</v>
      </c>
      <c r="G28" s="115"/>
      <c r="H28" s="116" t="s">
        <v>2</v>
      </c>
      <c r="I28" s="117"/>
      <c r="J28" s="116" t="s">
        <v>2</v>
      </c>
      <c r="K28" s="117"/>
      <c r="L28" s="116" t="s">
        <v>2</v>
      </c>
      <c r="M28" s="117"/>
      <c r="N28" s="116" t="s">
        <v>2</v>
      </c>
      <c r="O28" s="117"/>
      <c r="P28" s="116" t="s">
        <v>2</v>
      </c>
      <c r="Q28" s="117"/>
      <c r="R28" s="116" t="s">
        <v>2</v>
      </c>
      <c r="S28" s="117"/>
      <c r="T28" s="116" t="s">
        <v>2</v>
      </c>
      <c r="U28" s="117"/>
      <c r="V28" s="116" t="s">
        <v>2</v>
      </c>
      <c r="W28" s="117"/>
      <c r="X28" s="116" t="s">
        <v>2</v>
      </c>
      <c r="Y28" s="117"/>
      <c r="Z28" s="116" t="s">
        <v>2</v>
      </c>
      <c r="AA28" s="117"/>
      <c r="AB28" s="116" t="s">
        <v>2</v>
      </c>
      <c r="AC28" s="117"/>
      <c r="AD28" s="116" t="s">
        <v>2</v>
      </c>
      <c r="AE28" s="117"/>
      <c r="AF28" s="116" t="s">
        <v>2</v>
      </c>
      <c r="AG28" s="119"/>
      <c r="AH28" s="116">
        <v>1</v>
      </c>
      <c r="AI28" s="29"/>
      <c r="AJ28" s="116" t="s">
        <v>2</v>
      </c>
      <c r="AK28" s="29"/>
      <c r="AL28" s="116" t="s">
        <v>2</v>
      </c>
    </row>
    <row r="29" spans="1:39" s="112" customFormat="1" ht="14.1" customHeight="1" x14ac:dyDescent="0.2">
      <c r="A29" s="22">
        <v>25</v>
      </c>
      <c r="B29" s="114"/>
      <c r="C29" s="113" t="s">
        <v>70</v>
      </c>
      <c r="D29" s="159" t="s">
        <v>3</v>
      </c>
      <c r="E29" s="25"/>
      <c r="F29" s="98">
        <f t="shared" si="1"/>
        <v>1</v>
      </c>
      <c r="G29" s="115"/>
      <c r="H29" s="116" t="s">
        <v>3</v>
      </c>
      <c r="I29" s="117"/>
      <c r="J29" s="116" t="s">
        <v>3</v>
      </c>
      <c r="K29" s="117"/>
      <c r="L29" s="116" t="s">
        <v>3</v>
      </c>
      <c r="M29" s="117"/>
      <c r="N29" s="116" t="s">
        <v>3</v>
      </c>
      <c r="O29" s="117"/>
      <c r="P29" s="116" t="s">
        <v>3</v>
      </c>
      <c r="Q29" s="117"/>
      <c r="R29" s="116" t="s">
        <v>3</v>
      </c>
      <c r="S29" s="117"/>
      <c r="T29" s="116" t="s">
        <v>3</v>
      </c>
      <c r="U29" s="117"/>
      <c r="V29" s="116" t="s">
        <v>3</v>
      </c>
      <c r="W29" s="117"/>
      <c r="X29" s="116" t="s">
        <v>3</v>
      </c>
      <c r="Y29" s="117"/>
      <c r="Z29" s="116" t="s">
        <v>2</v>
      </c>
      <c r="AA29" s="117"/>
      <c r="AB29" s="116" t="s">
        <v>2</v>
      </c>
      <c r="AC29" s="117"/>
      <c r="AD29" s="116" t="s">
        <v>2</v>
      </c>
      <c r="AE29" s="117"/>
      <c r="AF29" s="116" t="s">
        <v>2</v>
      </c>
      <c r="AG29" s="119"/>
      <c r="AH29" s="116">
        <v>1</v>
      </c>
      <c r="AI29" s="119"/>
      <c r="AJ29" s="116" t="s">
        <v>2</v>
      </c>
      <c r="AK29" s="119"/>
      <c r="AL29" s="116" t="s">
        <v>2</v>
      </c>
    </row>
    <row r="30" spans="1:39" s="112" customFormat="1" ht="14.1" customHeight="1" x14ac:dyDescent="0.2">
      <c r="A30" s="22">
        <v>26</v>
      </c>
      <c r="B30" s="114"/>
      <c r="C30" s="113" t="s">
        <v>71</v>
      </c>
      <c r="D30" s="159" t="s">
        <v>3</v>
      </c>
      <c r="E30" s="25"/>
      <c r="F30" s="98" t="str">
        <f t="shared" si="1"/>
        <v>–</v>
      </c>
      <c r="G30" s="115"/>
      <c r="H30" s="116" t="s">
        <v>3</v>
      </c>
      <c r="I30" s="117"/>
      <c r="J30" s="116" t="s">
        <v>3</v>
      </c>
      <c r="K30" s="117"/>
      <c r="L30" s="116" t="s">
        <v>3</v>
      </c>
      <c r="M30" s="117"/>
      <c r="N30" s="116" t="s">
        <v>3</v>
      </c>
      <c r="O30" s="117"/>
      <c r="P30" s="116" t="s">
        <v>3</v>
      </c>
      <c r="Q30" s="117"/>
      <c r="R30" s="116" t="s">
        <v>3</v>
      </c>
      <c r="S30" s="117"/>
      <c r="T30" s="116" t="s">
        <v>3</v>
      </c>
      <c r="U30" s="117"/>
      <c r="V30" s="116" t="s">
        <v>3</v>
      </c>
      <c r="W30" s="117"/>
      <c r="X30" s="116" t="s">
        <v>3</v>
      </c>
      <c r="Y30" s="117"/>
      <c r="Z30" s="116" t="s">
        <v>2</v>
      </c>
      <c r="AA30" s="117"/>
      <c r="AB30" s="116" t="s">
        <v>2</v>
      </c>
      <c r="AC30" s="117"/>
      <c r="AD30" s="116" t="s">
        <v>2</v>
      </c>
      <c r="AE30" s="117"/>
      <c r="AF30" s="116" t="s">
        <v>2</v>
      </c>
      <c r="AG30" s="119"/>
      <c r="AH30" s="116" t="s">
        <v>2</v>
      </c>
      <c r="AI30" s="119"/>
      <c r="AJ30" s="116" t="s">
        <v>2</v>
      </c>
      <c r="AK30" s="119"/>
      <c r="AL30" s="116" t="s">
        <v>2</v>
      </c>
      <c r="AM30" s="116"/>
    </row>
    <row r="31" spans="1:39" ht="30" customHeight="1" x14ac:dyDescent="0.2">
      <c r="A31" s="42"/>
      <c r="B31" s="22"/>
      <c r="C31" s="23" t="s">
        <v>29</v>
      </c>
      <c r="D31" s="24"/>
      <c r="E31" s="25"/>
      <c r="F31" s="24"/>
      <c r="G31" s="26"/>
      <c r="H31" s="33"/>
      <c r="I31" s="29"/>
      <c r="J31" s="33"/>
      <c r="K31" s="29"/>
      <c r="L31" s="33"/>
      <c r="M31" s="29"/>
      <c r="N31" s="33"/>
      <c r="O31" s="29"/>
      <c r="P31" s="33"/>
      <c r="Q31" s="29"/>
      <c r="R31" s="33"/>
      <c r="S31" s="29"/>
      <c r="T31" s="33"/>
      <c r="U31" s="29"/>
      <c r="V31" s="33"/>
      <c r="W31" s="29"/>
      <c r="X31" s="33"/>
      <c r="Y31" s="29"/>
      <c r="Z31" s="33"/>
      <c r="AA31" s="29"/>
      <c r="AB31" s="33"/>
      <c r="AC31" s="29"/>
      <c r="AD31" s="33"/>
      <c r="AE31" s="29"/>
      <c r="AF31" s="33"/>
      <c r="AG31" s="29"/>
      <c r="AH31" s="33"/>
      <c r="AI31" s="29"/>
      <c r="AJ31" s="33"/>
      <c r="AK31" s="29"/>
    </row>
    <row r="32" spans="1:39" ht="14.1" customHeight="1" x14ac:dyDescent="0.2">
      <c r="A32" s="22">
        <v>27</v>
      </c>
      <c r="B32" s="22"/>
      <c r="C32" s="30" t="s">
        <v>139</v>
      </c>
      <c r="D32" s="24">
        <f>IF(SUM(T32,V32,X32,Z32,AB32)&gt;0,SUM(T32,V32,X32,Z32,AB32),"–")</f>
        <v>60</v>
      </c>
      <c r="E32" s="25"/>
      <c r="F32" s="24">
        <f>IF(SUM(AD32,AF32,AH32,AJ32,AL32)&gt;0,SUM(AD32,AF32,AH32,AJ32,AL32),"–")</f>
        <v>9</v>
      </c>
      <c r="G32" s="26"/>
      <c r="H32" s="27" t="s">
        <v>2</v>
      </c>
      <c r="I32" s="29"/>
      <c r="J32" s="33">
        <f>J5</f>
        <v>13</v>
      </c>
      <c r="K32" s="29"/>
      <c r="L32" s="33">
        <f>L5</f>
        <v>7</v>
      </c>
      <c r="M32" s="29"/>
      <c r="N32" s="33">
        <f>N5</f>
        <v>7</v>
      </c>
      <c r="O32" s="29"/>
      <c r="P32" s="33">
        <f>P5</f>
        <v>7</v>
      </c>
      <c r="Q32" s="29"/>
      <c r="R32" s="33">
        <f>R5</f>
        <v>13</v>
      </c>
      <c r="S32" s="33"/>
      <c r="T32" s="33">
        <f>T5</f>
        <v>25</v>
      </c>
      <c r="U32" s="33"/>
      <c r="V32" s="33">
        <f>V5</f>
        <v>20</v>
      </c>
      <c r="W32" s="33"/>
      <c r="X32" s="33">
        <f>X5</f>
        <v>4</v>
      </c>
      <c r="Y32" s="29"/>
      <c r="Z32" s="33">
        <f>Z5</f>
        <v>6</v>
      </c>
      <c r="AA32" s="29"/>
      <c r="AB32" s="33">
        <f>AB5</f>
        <v>5</v>
      </c>
      <c r="AC32" s="33"/>
      <c r="AD32" s="33">
        <f>AD5</f>
        <v>5</v>
      </c>
      <c r="AE32" s="33"/>
      <c r="AF32" s="33" t="str">
        <f>AF5</f>
        <v>–</v>
      </c>
      <c r="AG32" s="29"/>
      <c r="AH32" s="33">
        <f>AH5</f>
        <v>1</v>
      </c>
      <c r="AI32" s="29"/>
      <c r="AJ32" s="33" t="str">
        <f>AJ5</f>
        <v>–</v>
      </c>
      <c r="AK32" s="29"/>
      <c r="AL32" s="33">
        <f>AL5</f>
        <v>3</v>
      </c>
    </row>
    <row r="33" spans="1:60" ht="14.1" customHeight="1" x14ac:dyDescent="0.2">
      <c r="A33" s="22">
        <v>28</v>
      </c>
      <c r="B33" s="22"/>
      <c r="C33" s="4" t="s">
        <v>74</v>
      </c>
      <c r="D33" s="200">
        <v>0.97520064753322988</v>
      </c>
      <c r="E33" s="175"/>
      <c r="F33" s="200">
        <v>0.12343680995394435</v>
      </c>
      <c r="G33" s="69"/>
      <c r="H33" s="27" t="s">
        <v>2</v>
      </c>
      <c r="I33" s="71"/>
      <c r="J33" s="70">
        <v>1.3626548709670656</v>
      </c>
      <c r="K33" s="72"/>
      <c r="L33" s="70">
        <v>0.72592269960281652</v>
      </c>
      <c r="M33" s="71"/>
      <c r="N33" s="70">
        <v>0.68595843091908637</v>
      </c>
      <c r="O33" s="71"/>
      <c r="P33" s="70">
        <v>0.64622145085947447</v>
      </c>
      <c r="Q33" s="72"/>
      <c r="R33" s="70">
        <v>1.1738254972956867</v>
      </c>
      <c r="S33" s="71"/>
      <c r="T33" s="70">
        <v>2.1866144211594305</v>
      </c>
      <c r="U33" s="71"/>
      <c r="V33" s="70">
        <v>1.6395727273472533</v>
      </c>
      <c r="W33" s="71"/>
      <c r="X33" s="70">
        <v>0.32476758819469814</v>
      </c>
      <c r="Y33" s="71"/>
      <c r="Z33" s="70">
        <v>0.48266818975295434</v>
      </c>
      <c r="AA33" s="72"/>
      <c r="AB33" s="70">
        <v>0.38031779354828898</v>
      </c>
      <c r="AC33" s="71"/>
      <c r="AD33" s="70">
        <v>0.33464066285622501</v>
      </c>
      <c r="AE33" s="71"/>
      <c r="AF33" s="27" t="s">
        <v>2</v>
      </c>
      <c r="AG33" s="71"/>
      <c r="AH33" s="70">
        <v>6.7700223410737254E-2</v>
      </c>
      <c r="AI33" s="71"/>
      <c r="AJ33" s="27" t="s">
        <v>2</v>
      </c>
      <c r="AK33" s="71"/>
      <c r="AL33" s="70">
        <v>0.20386390046005284</v>
      </c>
    </row>
    <row r="34" spans="1:60" ht="24" customHeight="1" x14ac:dyDescent="0.2">
      <c r="A34" s="22">
        <v>29</v>
      </c>
      <c r="B34" s="22"/>
      <c r="C34" s="4" t="s">
        <v>45</v>
      </c>
      <c r="D34" s="200">
        <v>23.142719608980606</v>
      </c>
      <c r="E34" s="175"/>
      <c r="F34" s="200">
        <v>2.9967858030543786</v>
      </c>
      <c r="G34" s="69"/>
      <c r="H34" s="27" t="s">
        <v>2</v>
      </c>
      <c r="I34" s="71"/>
      <c r="J34" s="70">
        <v>31.684133560809165</v>
      </c>
      <c r="K34" s="72"/>
      <c r="L34" s="70">
        <v>16.882684636274618</v>
      </c>
      <c r="M34" s="71"/>
      <c r="N34" s="70">
        <v>16.063814651116896</v>
      </c>
      <c r="O34" s="71"/>
      <c r="P34" s="70">
        <v>15.144565697125994</v>
      </c>
      <c r="Q34" s="72"/>
      <c r="R34" s="70">
        <v>27.482284496609108</v>
      </c>
      <c r="S34" s="71"/>
      <c r="T34" s="70">
        <v>51.85592350214165</v>
      </c>
      <c r="U34" s="71"/>
      <c r="V34" s="70">
        <v>38.914669857669587</v>
      </c>
      <c r="W34" s="71"/>
      <c r="X34" s="70">
        <v>7.6296564747172253</v>
      </c>
      <c r="Y34" s="71"/>
      <c r="Z34" s="70">
        <v>11.439727887005994</v>
      </c>
      <c r="AA34" s="72"/>
      <c r="AB34" s="70">
        <v>9.1274187659729833</v>
      </c>
      <c r="AC34" s="71"/>
      <c r="AD34" s="70">
        <v>8.1274382314694389</v>
      </c>
      <c r="AE34" s="71"/>
      <c r="AF34" s="27" t="s">
        <v>2</v>
      </c>
      <c r="AG34" s="71"/>
      <c r="AH34" s="70">
        <v>1.6444186570306714</v>
      </c>
      <c r="AI34" s="71"/>
      <c r="AJ34" s="27" t="s">
        <v>2</v>
      </c>
      <c r="AK34" s="71"/>
      <c r="AL34" s="70">
        <v>4.9358341559723593</v>
      </c>
    </row>
    <row r="35" spans="1:60" ht="12.75" customHeight="1" x14ac:dyDescent="0.2">
      <c r="A35" s="37"/>
      <c r="B35" s="37"/>
      <c r="C35" s="73"/>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5"/>
      <c r="AO35" s="5"/>
      <c r="AP35" s="5"/>
      <c r="AQ35" s="5"/>
      <c r="AR35" s="5"/>
      <c r="AS35" s="5"/>
      <c r="AT35" s="5"/>
      <c r="AU35" s="5"/>
      <c r="AV35" s="5"/>
      <c r="AW35" s="5"/>
      <c r="AX35" s="5"/>
      <c r="AY35" s="5"/>
      <c r="AZ35" s="5"/>
      <c r="BA35" s="5"/>
      <c r="BB35" s="5"/>
      <c r="BC35" s="5"/>
      <c r="BD35" s="5"/>
      <c r="BE35" s="5"/>
      <c r="BF35" s="5"/>
      <c r="BG35" s="5"/>
      <c r="BH35" s="5"/>
    </row>
    <row r="36" spans="1:60" s="5" customFormat="1" ht="12.75" customHeight="1" x14ac:dyDescent="0.2">
      <c r="A36" s="38"/>
    </row>
    <row r="37" spans="1:60" s="5" customFormat="1" ht="12.75" customHeight="1" x14ac:dyDescent="0.2">
      <c r="B37" s="15"/>
      <c r="C37" s="5" t="s">
        <v>7</v>
      </c>
    </row>
    <row r="38" spans="1:60" s="5" customFormat="1" ht="12.75" customHeight="1" x14ac:dyDescent="0.2">
      <c r="B38" s="15"/>
      <c r="C38" s="5" t="s">
        <v>183</v>
      </c>
      <c r="AL38" s="13"/>
      <c r="AM38" s="13"/>
      <c r="AN38" s="13"/>
      <c r="AO38" s="13"/>
      <c r="AP38" s="13"/>
      <c r="AQ38" s="13"/>
      <c r="AR38" s="13"/>
      <c r="AS38" s="13"/>
      <c r="AT38" s="13"/>
      <c r="AU38" s="13"/>
      <c r="AV38" s="13"/>
      <c r="AW38" s="13"/>
      <c r="AX38" s="13"/>
      <c r="AY38" s="13"/>
      <c r="AZ38" s="13"/>
      <c r="BA38" s="13"/>
      <c r="BB38" s="13"/>
      <c r="BC38" s="13"/>
      <c r="BD38" s="13"/>
      <c r="BE38" s="13"/>
      <c r="BF38" s="13"/>
      <c r="BG38" s="13"/>
      <c r="BH38" s="13"/>
    </row>
    <row r="39" spans="1:60" ht="12.75" customHeight="1" x14ac:dyDescent="0.2">
      <c r="C39" s="15" t="s">
        <v>184</v>
      </c>
    </row>
    <row r="40" spans="1:60" ht="12.75" customHeight="1" x14ac:dyDescent="0.2">
      <c r="A40" s="22"/>
    </row>
    <row r="41" spans="1:60" x14ac:dyDescent="0.2">
      <c r="C41" s="5"/>
    </row>
    <row r="42" spans="1:60" x14ac:dyDescent="0.2">
      <c r="C42" s="15"/>
    </row>
  </sheetData>
  <customSheetViews>
    <customSheetView guid="{EA424B0A-06A3-4874-B080-734BBB58792A}" showPageBreaks="1" showGridLines="0" printArea="1" hiddenColumns="1">
      <selection activeCell="AL29" sqref="AL29"/>
      <rowBreaks count="1" manualBreakCount="1">
        <brk id="37" max="16383" man="1"/>
      </rowBreaks>
      <pageMargins left="3.937007874015748E-2" right="3.937007874015748E-2" top="0.74803149606299213" bottom="0.74803149606299213" header="0.31496062992125984" footer="0.31496062992125984"/>
      <pageSetup paperSize="9" scale="87" orientation="portrait" r:id="rId1"/>
    </customSheetView>
    <customSheetView guid="{03452A04-CA67-46E6-B0A2-BCD750928530}" showGridLines="0" hiddenColumns="1">
      <selection activeCell="AL29" sqref="AL29"/>
      <rowBreaks count="1" manualBreakCount="1">
        <brk id="37" max="16383" man="1"/>
      </rowBreaks>
      <pageMargins left="3.937007874015748E-2" right="3.937007874015748E-2" top="0.74803149606299213" bottom="0.74803149606299213" header="0.31496062992125984" footer="0.31496062992125984"/>
      <pageSetup paperSize="9" scale="87" orientation="portrait" r:id="rId2"/>
    </customSheetView>
  </customSheetViews>
  <mergeCells count="19">
    <mergeCell ref="V3:W3"/>
    <mergeCell ref="AJ3:AK3"/>
    <mergeCell ref="Z3:AA3"/>
    <mergeCell ref="AB3:AC3"/>
    <mergeCell ref="L3:M3"/>
    <mergeCell ref="N3:O3"/>
    <mergeCell ref="P3:Q3"/>
    <mergeCell ref="R3:S3"/>
    <mergeCell ref="T3:U3"/>
    <mergeCell ref="A3:C3"/>
    <mergeCell ref="D3:E3"/>
    <mergeCell ref="F3:G3"/>
    <mergeCell ref="H3:I3"/>
    <mergeCell ref="J3:K3"/>
    <mergeCell ref="AD3:AE3"/>
    <mergeCell ref="AF3:AG3"/>
    <mergeCell ref="AH3:AI3"/>
    <mergeCell ref="AL3:AM3"/>
    <mergeCell ref="X3:Y3"/>
  </mergeCells>
  <pageMargins left="0.39370078740157483" right="0.39370078740157483" top="0.59055118110236227" bottom="0.74803149606299213" header="0.31496062992125984" footer="0.31496062992125984"/>
  <pageSetup paperSize="9" scale="87" orientation="portrait" r:id="rId3"/>
  <drawing r:id="rId4"/>
  <legacyDrawing r:id="rId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3"/>
  <sheetViews>
    <sheetView showGridLines="0" zoomScaleNormal="100" zoomScaleSheetLayoutView="100" workbookViewId="0">
      <selection activeCell="AM1" sqref="AM1"/>
    </sheetView>
  </sheetViews>
  <sheetFormatPr defaultRowHeight="12.75" outlineLevelCol="1" x14ac:dyDescent="0.2"/>
  <cols>
    <col min="1" max="1" width="2.85546875" style="13" customWidth="1"/>
    <col min="2" max="2" width="0.85546875" style="13" customWidth="1"/>
    <col min="3" max="3" width="41.7109375" style="13" customWidth="1"/>
    <col min="4" max="4" width="6.7109375" style="13" customWidth="1"/>
    <col min="5" max="5" width="1.28515625" style="13" customWidth="1"/>
    <col min="6" max="6" width="6.7109375" style="13" customWidth="1"/>
    <col min="7" max="7" width="1.28515625" style="13" customWidth="1"/>
    <col min="8" max="8" width="4.7109375" style="13" hidden="1" customWidth="1" outlineLevel="1"/>
    <col min="9" max="9" width="1.28515625" style="13" hidden="1" customWidth="1" outlineLevel="1"/>
    <col min="10" max="10" width="4.7109375" style="13" hidden="1" customWidth="1" outlineLevel="1"/>
    <col min="11" max="11" width="1.28515625" style="13" hidden="1" customWidth="1" outlineLevel="1"/>
    <col min="12" max="12" width="4.7109375" style="13" hidden="1" customWidth="1" outlineLevel="1"/>
    <col min="13" max="13" width="1.28515625" style="13" hidden="1" customWidth="1" outlineLevel="1"/>
    <col min="14" max="14" width="4.7109375" style="13" hidden="1" customWidth="1" outlineLevel="1"/>
    <col min="15" max="15" width="1.28515625" style="13" hidden="1" customWidth="1" outlineLevel="1"/>
    <col min="16" max="16" width="4.7109375" style="13" hidden="1" customWidth="1" outlineLevel="1"/>
    <col min="17" max="17" width="1.28515625" style="13" hidden="1" customWidth="1" outlineLevel="1"/>
    <col min="18" max="18" width="4.7109375" style="13" hidden="1" customWidth="1" outlineLevel="1"/>
    <col min="19" max="19" width="1.28515625" style="13" hidden="1" customWidth="1" outlineLevel="1"/>
    <col min="20" max="20" width="4.7109375" style="13" hidden="1" customWidth="1" outlineLevel="1"/>
    <col min="21" max="21" width="1.28515625" style="13" hidden="1" customWidth="1" outlineLevel="1"/>
    <col min="22" max="22" width="4.7109375" style="13" hidden="1" customWidth="1" outlineLevel="1"/>
    <col min="23" max="23" width="1.28515625" style="13" hidden="1" customWidth="1" outlineLevel="1"/>
    <col min="24" max="24" width="4.7109375" style="13" hidden="1" customWidth="1" outlineLevel="1"/>
    <col min="25" max="25" width="1.28515625" style="13" hidden="1" customWidth="1" outlineLevel="1"/>
    <col min="26" max="26" width="4.7109375" style="13" hidden="1" customWidth="1" outlineLevel="1"/>
    <col min="27" max="27" width="1.28515625" style="13" hidden="1" customWidth="1" outlineLevel="1"/>
    <col min="28" max="28" width="4.7109375" style="13" customWidth="1" collapsed="1"/>
    <col min="29" max="29" width="1.28515625" style="13" customWidth="1"/>
    <col min="30" max="30" width="4.7109375" style="13" customWidth="1"/>
    <col min="31" max="31" width="1.28515625" style="13" customWidth="1"/>
    <col min="32" max="32" width="4.7109375" style="13" customWidth="1"/>
    <col min="33" max="33" width="1.28515625" style="13" customWidth="1"/>
    <col min="34" max="34" width="4.7109375" style="13" customWidth="1"/>
    <col min="35" max="35" width="1.28515625" style="13" customWidth="1"/>
    <col min="36" max="36" width="4.7109375" style="13" customWidth="1"/>
    <col min="37" max="37" width="1.28515625" style="13" customWidth="1"/>
    <col min="38" max="38" width="4.7109375" style="13" customWidth="1"/>
    <col min="39" max="39" width="1.28515625" style="13" customWidth="1"/>
    <col min="40" max="16384" width="9.140625" style="13"/>
  </cols>
  <sheetData>
    <row r="1" spans="1:39" ht="14.25" customHeight="1" x14ac:dyDescent="0.2">
      <c r="A1" s="21" t="s">
        <v>17</v>
      </c>
    </row>
    <row r="2" spans="1:39" ht="14.25" customHeight="1" x14ac:dyDescent="0.2">
      <c r="A2" s="20" t="s">
        <v>18</v>
      </c>
    </row>
    <row r="3" spans="1:39" ht="24" customHeight="1" x14ac:dyDescent="0.2">
      <c r="A3" s="234"/>
      <c r="B3" s="234"/>
      <c r="C3" s="234"/>
      <c r="D3" s="235" t="s">
        <v>131</v>
      </c>
      <c r="E3" s="236"/>
      <c r="F3" s="235" t="s">
        <v>132</v>
      </c>
      <c r="G3" s="236"/>
      <c r="H3" s="233">
        <v>2000</v>
      </c>
      <c r="I3" s="233"/>
      <c r="J3" s="233">
        <v>2001</v>
      </c>
      <c r="K3" s="233"/>
      <c r="L3" s="233">
        <v>2002</v>
      </c>
      <c r="M3" s="233"/>
      <c r="N3" s="233">
        <v>2003</v>
      </c>
      <c r="O3" s="233"/>
      <c r="P3" s="233">
        <v>2004</v>
      </c>
      <c r="Q3" s="233"/>
      <c r="R3" s="233">
        <v>2005</v>
      </c>
      <c r="S3" s="233"/>
      <c r="T3" s="233">
        <v>2006</v>
      </c>
      <c r="U3" s="233"/>
      <c r="V3" s="233">
        <v>2007</v>
      </c>
      <c r="W3" s="233"/>
      <c r="X3" s="233">
        <v>2008</v>
      </c>
      <c r="Y3" s="233"/>
      <c r="Z3" s="233">
        <v>2009</v>
      </c>
      <c r="AA3" s="233"/>
      <c r="AB3" s="233">
        <v>2010</v>
      </c>
      <c r="AC3" s="233"/>
      <c r="AD3" s="233">
        <v>2011</v>
      </c>
      <c r="AE3" s="233"/>
      <c r="AF3" s="233">
        <v>2012</v>
      </c>
      <c r="AG3" s="233"/>
      <c r="AH3" s="233">
        <v>2013</v>
      </c>
      <c r="AI3" s="233"/>
      <c r="AJ3" s="233">
        <v>2014</v>
      </c>
      <c r="AK3" s="233"/>
      <c r="AL3" s="233">
        <v>2015</v>
      </c>
      <c r="AM3" s="233"/>
    </row>
    <row r="4" spans="1:39" ht="24" customHeight="1" x14ac:dyDescent="0.2">
      <c r="A4" s="31"/>
      <c r="B4" s="22"/>
      <c r="C4" s="23" t="s">
        <v>90</v>
      </c>
      <c r="D4" s="46"/>
      <c r="E4" s="29"/>
      <c r="F4" s="33"/>
      <c r="G4" s="29"/>
      <c r="H4" s="33"/>
      <c r="I4" s="29"/>
      <c r="J4" s="33"/>
      <c r="K4" s="29"/>
      <c r="L4" s="33"/>
      <c r="M4" s="29"/>
      <c r="N4" s="33"/>
      <c r="O4" s="29"/>
      <c r="P4" s="33"/>
      <c r="Q4" s="29"/>
      <c r="R4" s="33"/>
      <c r="S4" s="29"/>
      <c r="T4" s="33"/>
      <c r="U4" s="29"/>
      <c r="V4" s="33"/>
      <c r="W4" s="29"/>
      <c r="X4" s="33"/>
      <c r="Y4" s="29"/>
      <c r="Z4" s="33"/>
      <c r="AA4" s="29"/>
      <c r="AB4" s="33"/>
      <c r="AC4" s="29"/>
      <c r="AD4" s="33"/>
      <c r="AE4" s="29"/>
      <c r="AF4" s="33"/>
      <c r="AG4" s="29"/>
      <c r="AH4" s="33"/>
      <c r="AI4" s="29"/>
      <c r="AJ4" s="33"/>
      <c r="AK4" s="29"/>
    </row>
    <row r="5" spans="1:39" ht="24" customHeight="1" x14ac:dyDescent="0.2">
      <c r="A5" s="22">
        <v>1</v>
      </c>
      <c r="B5" s="22"/>
      <c r="C5" s="30" t="s">
        <v>33</v>
      </c>
      <c r="D5" s="24">
        <f>IF(SUM(T5,V5,X5,Z5,AB5)&gt;0,SUM(T5,V5,X5,Z5,AB5),"–")</f>
        <v>1</v>
      </c>
      <c r="E5" s="25"/>
      <c r="F5" s="24" t="str">
        <f>IF(SUM(AD5,AF5,AH5,AJ5,AL5)&gt;0,SUM(AD5,AF5,AH5,AJ5,AL5),"–")</f>
        <v>–</v>
      </c>
      <c r="G5" s="29"/>
      <c r="H5" s="43" t="s">
        <v>3</v>
      </c>
      <c r="I5" s="29"/>
      <c r="J5" s="33" t="s">
        <v>2</v>
      </c>
      <c r="K5" s="29"/>
      <c r="L5" s="33" t="s">
        <v>2</v>
      </c>
      <c r="M5" s="29"/>
      <c r="N5" s="33" t="s">
        <v>2</v>
      </c>
      <c r="O5" s="29"/>
      <c r="P5" s="33" t="s">
        <v>2</v>
      </c>
      <c r="Q5" s="29"/>
      <c r="R5" s="33">
        <v>2</v>
      </c>
      <c r="S5" s="29"/>
      <c r="T5" s="33">
        <v>1</v>
      </c>
      <c r="U5" s="29"/>
      <c r="V5" s="33" t="s">
        <v>2</v>
      </c>
      <c r="W5" s="29"/>
      <c r="X5" s="33" t="s">
        <v>2</v>
      </c>
      <c r="Y5" s="29"/>
      <c r="Z5" s="33" t="s">
        <v>2</v>
      </c>
      <c r="AA5" s="29"/>
      <c r="AB5" s="33" t="s">
        <v>2</v>
      </c>
      <c r="AC5" s="29"/>
      <c r="AD5" s="33" t="s">
        <v>2</v>
      </c>
      <c r="AE5" s="29"/>
      <c r="AF5" s="33" t="s">
        <v>2</v>
      </c>
      <c r="AG5" s="29"/>
      <c r="AH5" s="33" t="s">
        <v>2</v>
      </c>
      <c r="AI5" s="29"/>
      <c r="AJ5" s="33" t="s">
        <v>2</v>
      </c>
      <c r="AK5" s="29"/>
      <c r="AL5" s="33" t="s">
        <v>2</v>
      </c>
    </row>
    <row r="6" spans="1:39" ht="24" customHeight="1" x14ac:dyDescent="0.2">
      <c r="A6" s="22">
        <v>2</v>
      </c>
      <c r="B6" s="22"/>
      <c r="C6" s="30" t="s">
        <v>34</v>
      </c>
      <c r="D6" s="24" t="str">
        <f>IF(SUM(T6,V6,X6,Z6,AB6)&gt;0,SUM(T6,V6,X6,Z6,AB6),"–")</f>
        <v>–</v>
      </c>
      <c r="E6" s="25"/>
      <c r="F6" s="24">
        <f>IF(SUM(AD6,AF6,AH6,AJ6,AL6)&gt;0,SUM(AD6,AF6,AH6,AJ6,AL6),"–")</f>
        <v>1</v>
      </c>
      <c r="G6" s="26"/>
      <c r="H6" s="122" t="s">
        <v>3</v>
      </c>
      <c r="I6" s="28"/>
      <c r="J6" s="27" t="s">
        <v>2</v>
      </c>
      <c r="K6" s="28"/>
      <c r="L6" s="27" t="s">
        <v>2</v>
      </c>
      <c r="M6" s="28"/>
      <c r="N6" s="27" t="s">
        <v>2</v>
      </c>
      <c r="O6" s="28"/>
      <c r="P6" s="27" t="s">
        <v>2</v>
      </c>
      <c r="Q6" s="28"/>
      <c r="R6" s="27" t="s">
        <v>2</v>
      </c>
      <c r="S6" s="28"/>
      <c r="T6" s="27" t="s">
        <v>2</v>
      </c>
      <c r="U6" s="28"/>
      <c r="V6" s="27" t="s">
        <v>2</v>
      </c>
      <c r="W6" s="28"/>
      <c r="X6" s="27" t="s">
        <v>2</v>
      </c>
      <c r="Y6" s="28"/>
      <c r="Z6" s="27" t="s">
        <v>2</v>
      </c>
      <c r="AA6" s="28"/>
      <c r="AB6" s="27" t="s">
        <v>2</v>
      </c>
      <c r="AC6" s="28"/>
      <c r="AD6" s="27">
        <v>1</v>
      </c>
      <c r="AE6" s="28"/>
      <c r="AF6" s="27" t="s">
        <v>2</v>
      </c>
      <c r="AG6" s="29"/>
      <c r="AH6" s="33" t="s">
        <v>2</v>
      </c>
      <c r="AI6" s="29"/>
      <c r="AJ6" s="33" t="s">
        <v>2</v>
      </c>
      <c r="AK6" s="29"/>
      <c r="AL6" s="33" t="s">
        <v>2</v>
      </c>
    </row>
    <row r="7" spans="1:39" ht="24" customHeight="1" x14ac:dyDescent="0.2">
      <c r="A7" s="22">
        <v>3</v>
      </c>
      <c r="B7" s="22"/>
      <c r="C7" s="183" t="s">
        <v>172</v>
      </c>
      <c r="D7" s="141" t="s">
        <v>3</v>
      </c>
      <c r="E7" s="141"/>
      <c r="F7" s="141" t="s">
        <v>3</v>
      </c>
      <c r="G7" s="26"/>
      <c r="H7" s="50" t="s">
        <v>3</v>
      </c>
      <c r="I7" s="28"/>
      <c r="J7" s="50" t="s">
        <v>3</v>
      </c>
      <c r="K7" s="28"/>
      <c r="L7" s="50" t="s">
        <v>3</v>
      </c>
      <c r="M7" s="28"/>
      <c r="N7" s="50" t="s">
        <v>3</v>
      </c>
      <c r="O7" s="28"/>
      <c r="P7" s="50" t="s">
        <v>3</v>
      </c>
      <c r="Q7" s="28"/>
      <c r="R7" s="50" t="s">
        <v>3</v>
      </c>
      <c r="S7" s="28"/>
      <c r="T7" s="50" t="s">
        <v>3</v>
      </c>
      <c r="U7" s="28"/>
      <c r="V7" s="50" t="s">
        <v>3</v>
      </c>
      <c r="W7" s="28"/>
      <c r="X7" s="50" t="s">
        <v>3</v>
      </c>
      <c r="Y7" s="28"/>
      <c r="Z7" s="50" t="s">
        <v>3</v>
      </c>
      <c r="AA7" s="28"/>
      <c r="AB7" s="50" t="s">
        <v>3</v>
      </c>
      <c r="AC7" s="28"/>
      <c r="AD7" s="50" t="s">
        <v>3</v>
      </c>
      <c r="AE7" s="28"/>
      <c r="AF7" s="50" t="s">
        <v>3</v>
      </c>
      <c r="AG7" s="41"/>
      <c r="AH7" s="50" t="s">
        <v>3</v>
      </c>
      <c r="AI7" s="41"/>
      <c r="AJ7" s="33">
        <v>2</v>
      </c>
      <c r="AK7" s="41"/>
      <c r="AL7" s="31">
        <v>6</v>
      </c>
    </row>
    <row r="8" spans="1:39" ht="24" customHeight="1" x14ac:dyDescent="0.2">
      <c r="A8" s="22">
        <v>4</v>
      </c>
      <c r="B8" s="22"/>
      <c r="C8" s="125" t="s">
        <v>69</v>
      </c>
      <c r="D8" s="141" t="s">
        <v>3</v>
      </c>
      <c r="E8" s="25"/>
      <c r="F8" s="24">
        <f>IF(SUM(AD8,AF8,AH8,AJ8,AL8)&gt;0,SUM(AD8,AF8,AH8,AJ8,AL8),"–")</f>
        <v>1</v>
      </c>
      <c r="G8" s="26"/>
      <c r="H8" s="122" t="s">
        <v>3</v>
      </c>
      <c r="I8" s="28"/>
      <c r="J8" s="27" t="s">
        <v>3</v>
      </c>
      <c r="K8" s="28"/>
      <c r="L8" s="27" t="s">
        <v>3</v>
      </c>
      <c r="M8" s="28"/>
      <c r="N8" s="27" t="s">
        <v>3</v>
      </c>
      <c r="O8" s="28"/>
      <c r="P8" s="27" t="s">
        <v>3</v>
      </c>
      <c r="Q8" s="28"/>
      <c r="R8" s="27" t="s">
        <v>3</v>
      </c>
      <c r="S8" s="28"/>
      <c r="T8" s="27" t="s">
        <v>3</v>
      </c>
      <c r="U8" s="28"/>
      <c r="V8" s="27" t="s">
        <v>2</v>
      </c>
      <c r="W8" s="28"/>
      <c r="X8" s="27" t="s">
        <v>2</v>
      </c>
      <c r="Y8" s="28"/>
      <c r="Z8" s="27" t="s">
        <v>2</v>
      </c>
      <c r="AA8" s="28"/>
      <c r="AB8" s="27" t="s">
        <v>2</v>
      </c>
      <c r="AC8" s="28"/>
      <c r="AD8" s="27" t="s">
        <v>2</v>
      </c>
      <c r="AE8" s="28"/>
      <c r="AF8" s="27">
        <v>1</v>
      </c>
      <c r="AG8" s="29"/>
      <c r="AH8" s="33" t="s">
        <v>2</v>
      </c>
      <c r="AI8" s="29"/>
      <c r="AJ8" s="33" t="s">
        <v>2</v>
      </c>
      <c r="AK8" s="29"/>
      <c r="AL8" s="33" t="s">
        <v>2</v>
      </c>
    </row>
    <row r="9" spans="1:39" ht="14.1" customHeight="1" x14ac:dyDescent="0.2">
      <c r="A9" s="22">
        <v>5</v>
      </c>
      <c r="B9" s="22"/>
      <c r="C9" s="30" t="s">
        <v>36</v>
      </c>
      <c r="D9" s="24">
        <f>IF(SUM(T9,V9,X9,Z9,AB9)&gt;0,SUM(T9,V9,X9,Z9,AB9),"–")</f>
        <v>25</v>
      </c>
      <c r="E9" s="25"/>
      <c r="F9" s="24">
        <f>IF(SUM(AD9,AF9,AH9,AJ9,AL9)&gt;0,SUM(AD9,AF9,AH9,AJ9,AL9),"–")</f>
        <v>22</v>
      </c>
      <c r="G9" s="26"/>
      <c r="H9" s="122" t="s">
        <v>3</v>
      </c>
      <c r="I9" s="28"/>
      <c r="J9" s="27">
        <v>3</v>
      </c>
      <c r="K9" s="28"/>
      <c r="L9" s="27">
        <v>6</v>
      </c>
      <c r="M9" s="28"/>
      <c r="N9" s="27">
        <v>5</v>
      </c>
      <c r="O9" s="28"/>
      <c r="P9" s="27">
        <v>5</v>
      </c>
      <c r="Q9" s="28"/>
      <c r="R9" s="27">
        <v>3</v>
      </c>
      <c r="S9" s="28"/>
      <c r="T9" s="27">
        <v>4</v>
      </c>
      <c r="U9" s="28"/>
      <c r="V9" s="27">
        <v>3</v>
      </c>
      <c r="W9" s="28"/>
      <c r="X9" s="27">
        <v>7</v>
      </c>
      <c r="Y9" s="28"/>
      <c r="Z9" s="27">
        <v>2</v>
      </c>
      <c r="AA9" s="28"/>
      <c r="AB9" s="27">
        <v>9</v>
      </c>
      <c r="AC9" s="28"/>
      <c r="AD9" s="27">
        <v>10</v>
      </c>
      <c r="AE9" s="28"/>
      <c r="AF9" s="27">
        <v>8</v>
      </c>
      <c r="AG9" s="29"/>
      <c r="AH9" s="33">
        <v>4</v>
      </c>
      <c r="AI9" s="29"/>
      <c r="AJ9" s="33" t="s">
        <v>2</v>
      </c>
      <c r="AK9" s="41" t="s">
        <v>190</v>
      </c>
      <c r="AL9" s="33" t="s">
        <v>2</v>
      </c>
    </row>
    <row r="10" spans="1:39" s="21" customFormat="1" ht="14.1" customHeight="1" x14ac:dyDescent="0.2">
      <c r="A10" s="22">
        <v>6</v>
      </c>
      <c r="B10" s="96"/>
      <c r="C10" s="23" t="s">
        <v>61</v>
      </c>
      <c r="D10" s="98">
        <f>IF(SUM(T10,V10,X10,Z10,AB10)&gt;0,SUM(T10,V10,X10,Z10,AB10),"–")</f>
        <v>26</v>
      </c>
      <c r="E10" s="99"/>
      <c r="F10" s="98">
        <f>IF(SUM(AD10,AF10,AH10,AJ10,AL10)&gt;0,SUM(AD10,AF10,AH10,AJ10,AL10),"–")</f>
        <v>32</v>
      </c>
      <c r="G10" s="104"/>
      <c r="H10" s="116" t="s">
        <v>3</v>
      </c>
      <c r="I10" s="102"/>
      <c r="J10" s="156">
        <f>IF(SUM(J5:J9)&gt;0,SUM(J5:J9),"–")</f>
        <v>3</v>
      </c>
      <c r="K10" s="102"/>
      <c r="L10" s="156">
        <f>IF(SUM(L5:L9)&gt;0,SUM(L5:L9),"–")</f>
        <v>6</v>
      </c>
      <c r="M10" s="102"/>
      <c r="N10" s="156">
        <f>IF(SUM(N5:N9)&gt;0,SUM(N5:N9),"–")</f>
        <v>5</v>
      </c>
      <c r="O10" s="102"/>
      <c r="P10" s="156">
        <f>IF(SUM(P5:P9)&gt;0,SUM(P5:P9),"–")</f>
        <v>5</v>
      </c>
      <c r="Q10" s="102"/>
      <c r="R10" s="156">
        <f>IF(SUM(R5:R9)&gt;0,SUM(R5:R9),"–")</f>
        <v>5</v>
      </c>
      <c r="S10" s="102"/>
      <c r="T10" s="156">
        <f>IF(SUM(T5:T9)&gt;0,SUM(T5:T9),"–")</f>
        <v>5</v>
      </c>
      <c r="U10" s="102"/>
      <c r="V10" s="156">
        <f>IF(SUM(V5:V9)&gt;0,SUM(V5:V9),"–")</f>
        <v>3</v>
      </c>
      <c r="W10" s="102"/>
      <c r="X10" s="156">
        <f>IF(SUM(X5:X9)&gt;0,SUM(X5:X9),"–")</f>
        <v>7</v>
      </c>
      <c r="Y10" s="102"/>
      <c r="Z10" s="156">
        <f>IF(SUM(Z5:Z9)&gt;0,SUM(Z5:Z9),"–")</f>
        <v>2</v>
      </c>
      <c r="AA10" s="102"/>
      <c r="AB10" s="156">
        <f>IF(SUM(AB5:AB9)&gt;0,SUM(AB5:AB9),"–")</f>
        <v>9</v>
      </c>
      <c r="AC10" s="102"/>
      <c r="AD10" s="156">
        <f>IF(SUM(AD5:AD9)&gt;0,SUM(AD5:AD9),"–")</f>
        <v>11</v>
      </c>
      <c r="AE10" s="102"/>
      <c r="AF10" s="156">
        <f>IF(SUM(AF5:AF9)&gt;0,SUM(AF5:AF9),"–")</f>
        <v>9</v>
      </c>
      <c r="AG10" s="110"/>
      <c r="AH10" s="156">
        <f>IF(SUM(AH5:AH9)&gt;0,SUM(AH5:AH9),"–")</f>
        <v>4</v>
      </c>
      <c r="AI10" s="110"/>
      <c r="AJ10" s="156">
        <f>IF(SUM(AJ5:AJ9)&gt;0,SUM(AJ5:AJ9),"–")</f>
        <v>2</v>
      </c>
      <c r="AK10" s="110"/>
      <c r="AL10" s="156">
        <f>IF(SUM(AL5:AL9)&gt;0,SUM(AL5:AL9),"–")</f>
        <v>6</v>
      </c>
    </row>
    <row r="11" spans="1:39" ht="24" customHeight="1" x14ac:dyDescent="0.2">
      <c r="A11" s="22">
        <v>7</v>
      </c>
      <c r="B11" s="22"/>
      <c r="C11" s="111" t="s">
        <v>65</v>
      </c>
      <c r="D11" s="98">
        <f>IF(SUM(T11,V11,X11,Z11,AB11)&gt;0,SUM(T11,V11,X11,Z11,AB11),"–")</f>
        <v>39</v>
      </c>
      <c r="E11" s="99"/>
      <c r="F11" s="98">
        <f>IF(SUM(AD11,AF11,AH11,AJ11,AL11)&gt;0,SUM(AD11,AF11,AH11,AJ11,AL11),"–")</f>
        <v>49</v>
      </c>
      <c r="G11" s="104"/>
      <c r="H11" s="105">
        <v>10</v>
      </c>
      <c r="I11" s="102"/>
      <c r="J11" s="105">
        <v>11</v>
      </c>
      <c r="K11" s="102"/>
      <c r="L11" s="105">
        <v>13</v>
      </c>
      <c r="M11" s="102"/>
      <c r="N11" s="105">
        <v>6</v>
      </c>
      <c r="O11" s="102"/>
      <c r="P11" s="105">
        <v>16</v>
      </c>
      <c r="Q11" s="102"/>
      <c r="R11" s="105">
        <v>7</v>
      </c>
      <c r="S11" s="102"/>
      <c r="T11" s="105">
        <v>9</v>
      </c>
      <c r="U11" s="102"/>
      <c r="V11" s="105">
        <v>9</v>
      </c>
      <c r="W11" s="102"/>
      <c r="X11" s="105">
        <v>8</v>
      </c>
      <c r="Y11" s="102"/>
      <c r="Z11" s="105">
        <v>5</v>
      </c>
      <c r="AA11" s="102"/>
      <c r="AB11" s="105">
        <v>8</v>
      </c>
      <c r="AC11" s="102"/>
      <c r="AD11" s="105">
        <v>9</v>
      </c>
      <c r="AE11" s="102"/>
      <c r="AF11" s="105">
        <v>14</v>
      </c>
      <c r="AG11" s="29"/>
      <c r="AH11" s="156">
        <v>7</v>
      </c>
      <c r="AI11" s="29"/>
      <c r="AJ11" s="156">
        <v>6</v>
      </c>
      <c r="AK11" s="29"/>
      <c r="AL11" s="195">
        <v>13</v>
      </c>
    </row>
    <row r="12" spans="1:39" ht="12.75" customHeight="1" x14ac:dyDescent="0.2">
      <c r="A12" s="37"/>
      <c r="B12" s="37"/>
      <c r="C12" s="16"/>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row>
    <row r="13" spans="1:39" s="5" customFormat="1" ht="12.75" customHeight="1" x14ac:dyDescent="0.2">
      <c r="A13" s="38"/>
      <c r="E13" s="24"/>
    </row>
    <row r="14" spans="1:39" s="5" customFormat="1" ht="12.75" customHeight="1" x14ac:dyDescent="0.2">
      <c r="A14" s="38"/>
      <c r="C14" s="5" t="s">
        <v>7</v>
      </c>
      <c r="E14" s="24"/>
    </row>
    <row r="15" spans="1:39" s="5" customFormat="1" ht="12.75" customHeight="1" x14ac:dyDescent="0.2">
      <c r="B15" s="15"/>
      <c r="C15" s="132" t="s">
        <v>176</v>
      </c>
      <c r="AJ15" s="21"/>
    </row>
    <row r="16" spans="1:39" s="5" customFormat="1" ht="12.75" customHeight="1" x14ac:dyDescent="0.2">
      <c r="B16" s="15"/>
      <c r="C16" s="5" t="s">
        <v>177</v>
      </c>
    </row>
    <row r="17" spans="1:39" s="5" customFormat="1" ht="12.75" customHeight="1" x14ac:dyDescent="0.2">
      <c r="B17" s="15"/>
      <c r="C17" s="15" t="s">
        <v>179</v>
      </c>
    </row>
    <row r="18" spans="1:39" s="5" customFormat="1" ht="12.75" customHeight="1" x14ac:dyDescent="0.2">
      <c r="B18" s="15"/>
      <c r="C18" s="202" t="s">
        <v>178</v>
      </c>
    </row>
    <row r="19" spans="1:39" ht="12.75" customHeight="1" x14ac:dyDescent="0.2">
      <c r="B19" s="20"/>
      <c r="C19" s="15"/>
    </row>
    <row r="20" spans="1:39" ht="12.75" customHeight="1" x14ac:dyDescent="0.2">
      <c r="A20" s="21" t="s">
        <v>19</v>
      </c>
    </row>
    <row r="21" spans="1:39" ht="12.75" customHeight="1" x14ac:dyDescent="0.2">
      <c r="A21" s="20" t="s">
        <v>20</v>
      </c>
    </row>
    <row r="22" spans="1:39" ht="24" customHeight="1" x14ac:dyDescent="0.2">
      <c r="A22" s="234"/>
      <c r="B22" s="234"/>
      <c r="C22" s="234"/>
      <c r="D22" s="235" t="s">
        <v>131</v>
      </c>
      <c r="E22" s="236"/>
      <c r="F22" s="235" t="s">
        <v>132</v>
      </c>
      <c r="G22" s="236"/>
      <c r="H22" s="233">
        <v>2000</v>
      </c>
      <c r="I22" s="233"/>
      <c r="J22" s="233">
        <v>2001</v>
      </c>
      <c r="K22" s="233"/>
      <c r="L22" s="233">
        <v>2002</v>
      </c>
      <c r="M22" s="233"/>
      <c r="N22" s="233">
        <v>2003</v>
      </c>
      <c r="O22" s="233"/>
      <c r="P22" s="233">
        <v>2004</v>
      </c>
      <c r="Q22" s="233"/>
      <c r="R22" s="233">
        <v>2005</v>
      </c>
      <c r="S22" s="233"/>
      <c r="T22" s="233">
        <v>2006</v>
      </c>
      <c r="U22" s="233"/>
      <c r="V22" s="233">
        <v>2007</v>
      </c>
      <c r="W22" s="233"/>
      <c r="X22" s="233">
        <v>2008</v>
      </c>
      <c r="Y22" s="233"/>
      <c r="Z22" s="233">
        <v>2009</v>
      </c>
      <c r="AA22" s="233"/>
      <c r="AB22" s="233">
        <v>2010</v>
      </c>
      <c r="AC22" s="233"/>
      <c r="AD22" s="233">
        <v>2011</v>
      </c>
      <c r="AE22" s="233"/>
      <c r="AF22" s="233">
        <v>2012</v>
      </c>
      <c r="AG22" s="233"/>
      <c r="AH22" s="233">
        <v>2013</v>
      </c>
      <c r="AI22" s="233"/>
      <c r="AJ22" s="233">
        <v>2014</v>
      </c>
      <c r="AK22" s="233"/>
      <c r="AL22" s="233">
        <v>2015</v>
      </c>
      <c r="AM22" s="233"/>
    </row>
    <row r="23" spans="1:39" ht="18" customHeight="1" x14ac:dyDescent="0.2">
      <c r="A23" s="22"/>
      <c r="B23" s="22"/>
      <c r="C23" s="23" t="s">
        <v>23</v>
      </c>
      <c r="D23" s="24"/>
      <c r="E23" s="25"/>
      <c r="F23" s="24"/>
      <c r="G23" s="26"/>
      <c r="H23" s="27"/>
      <c r="I23" s="28"/>
      <c r="J23" s="27"/>
      <c r="K23" s="28"/>
      <c r="L23" s="27"/>
      <c r="M23" s="28"/>
      <c r="N23" s="27"/>
      <c r="O23" s="28"/>
      <c r="P23" s="27"/>
      <c r="Q23" s="28"/>
      <c r="R23" s="27"/>
      <c r="S23" s="28"/>
      <c r="T23" s="27"/>
      <c r="U23" s="28"/>
      <c r="V23" s="27"/>
      <c r="W23" s="28"/>
      <c r="X23" s="27"/>
      <c r="Y23" s="28"/>
      <c r="Z23" s="27"/>
      <c r="AA23" s="28"/>
      <c r="AB23" s="27"/>
      <c r="AC23" s="28"/>
      <c r="AD23" s="27"/>
      <c r="AE23" s="28"/>
      <c r="AF23" s="27"/>
      <c r="AG23" s="29"/>
      <c r="AH23" s="27"/>
      <c r="AI23" s="29"/>
      <c r="AJ23" s="27"/>
      <c r="AK23" s="29"/>
    </row>
    <row r="24" spans="1:39" x14ac:dyDescent="0.2">
      <c r="A24" s="22">
        <v>1</v>
      </c>
      <c r="B24" s="22"/>
      <c r="C24" s="30" t="s">
        <v>139</v>
      </c>
      <c r="D24" s="24" t="str">
        <f>IF(SUM(T24,V24,X24,Z24,AB24)&gt;0,SUM(T24,V24,X24,Z24,AB24),"–")</f>
        <v>–</v>
      </c>
      <c r="F24" s="24" t="str">
        <f>IF(SUM(AD24,AF24,AH24,AJ24,AL24)&gt;0,SUM(AD24,AF24,AH24,AJ24,AL24),"–")</f>
        <v>–</v>
      </c>
      <c r="G24" s="26"/>
      <c r="H24" s="27">
        <v>1</v>
      </c>
      <c r="I24" s="28"/>
      <c r="J24" s="27" t="s">
        <v>2</v>
      </c>
      <c r="K24" s="28"/>
      <c r="L24" s="27">
        <v>1</v>
      </c>
      <c r="M24" s="28"/>
      <c r="N24" s="27" t="s">
        <v>2</v>
      </c>
      <c r="O24" s="28"/>
      <c r="P24" s="27" t="s">
        <v>2</v>
      </c>
      <c r="Q24" s="28"/>
      <c r="R24" s="27" t="s">
        <v>2</v>
      </c>
      <c r="S24" s="28"/>
      <c r="T24" s="27" t="s">
        <v>2</v>
      </c>
      <c r="U24" s="28"/>
      <c r="V24" s="27" t="s">
        <v>2</v>
      </c>
      <c r="W24" s="28"/>
      <c r="X24" s="27" t="s">
        <v>2</v>
      </c>
      <c r="Y24" s="28"/>
      <c r="Z24" s="27" t="s">
        <v>2</v>
      </c>
      <c r="AA24" s="28"/>
      <c r="AB24" s="27" t="s">
        <v>2</v>
      </c>
      <c r="AC24" s="28"/>
      <c r="AD24" s="27" t="s">
        <v>2</v>
      </c>
      <c r="AE24" s="28"/>
      <c r="AF24" s="27" t="s">
        <v>2</v>
      </c>
      <c r="AG24" s="29"/>
      <c r="AH24" s="27" t="s">
        <v>2</v>
      </c>
      <c r="AI24" s="29"/>
      <c r="AJ24" s="27" t="s">
        <v>2</v>
      </c>
      <c r="AK24" s="29"/>
      <c r="AL24" s="27" t="s">
        <v>2</v>
      </c>
    </row>
    <row r="25" spans="1:39" x14ac:dyDescent="0.2">
      <c r="A25" s="22">
        <v>2</v>
      </c>
      <c r="B25" s="22"/>
      <c r="C25" s="4" t="s">
        <v>24</v>
      </c>
      <c r="D25" s="141" t="s">
        <v>3</v>
      </c>
      <c r="E25" s="25"/>
      <c r="F25" s="24" t="str">
        <f t="shared" ref="F25:F46" si="0">IF(SUM(AD25,AF25,AH25,AJ25,AL25)&gt;0,SUM(AD25,AF25,AH25,AJ25,AL25),"–")</f>
        <v>–</v>
      </c>
      <c r="G25" s="26"/>
      <c r="H25" s="27" t="s">
        <v>3</v>
      </c>
      <c r="I25" s="28"/>
      <c r="J25" s="27" t="s">
        <v>3</v>
      </c>
      <c r="K25" s="28"/>
      <c r="L25" s="27" t="s">
        <v>3</v>
      </c>
      <c r="M25" s="28"/>
      <c r="N25" s="27" t="s">
        <v>3</v>
      </c>
      <c r="O25" s="28"/>
      <c r="P25" s="27" t="s">
        <v>3</v>
      </c>
      <c r="Q25" s="28"/>
      <c r="R25" s="27" t="s">
        <v>3</v>
      </c>
      <c r="S25" s="28"/>
      <c r="T25" s="27" t="s">
        <v>3</v>
      </c>
      <c r="U25" s="28"/>
      <c r="V25" s="27" t="s">
        <v>3</v>
      </c>
      <c r="W25" s="28"/>
      <c r="X25" s="27" t="s">
        <v>3</v>
      </c>
      <c r="Y25" s="28"/>
      <c r="Z25" s="27" t="s">
        <v>2</v>
      </c>
      <c r="AA25" s="28"/>
      <c r="AB25" s="27" t="s">
        <v>2</v>
      </c>
      <c r="AC25" s="28"/>
      <c r="AD25" s="27" t="s">
        <v>2</v>
      </c>
      <c r="AE25" s="28"/>
      <c r="AF25" s="27" t="s">
        <v>2</v>
      </c>
      <c r="AG25" s="29"/>
      <c r="AH25" s="27" t="s">
        <v>2</v>
      </c>
      <c r="AI25" s="29"/>
      <c r="AJ25" s="27" t="s">
        <v>2</v>
      </c>
      <c r="AK25" s="29"/>
      <c r="AL25" s="27" t="s">
        <v>2</v>
      </c>
    </row>
    <row r="26" spans="1:39" x14ac:dyDescent="0.2">
      <c r="A26" s="22">
        <v>3</v>
      </c>
      <c r="B26" s="22"/>
      <c r="C26" s="4" t="s">
        <v>25</v>
      </c>
      <c r="D26" s="141" t="s">
        <v>3</v>
      </c>
      <c r="E26" s="25"/>
      <c r="F26" s="24" t="str">
        <f t="shared" si="0"/>
        <v>–</v>
      </c>
      <c r="G26" s="26"/>
      <c r="H26" s="27" t="s">
        <v>3</v>
      </c>
      <c r="I26" s="28"/>
      <c r="J26" s="27" t="s">
        <v>3</v>
      </c>
      <c r="K26" s="28"/>
      <c r="L26" s="27" t="s">
        <v>3</v>
      </c>
      <c r="M26" s="28"/>
      <c r="N26" s="27" t="s">
        <v>3</v>
      </c>
      <c r="O26" s="28"/>
      <c r="P26" s="27" t="s">
        <v>3</v>
      </c>
      <c r="Q26" s="28"/>
      <c r="R26" s="27" t="s">
        <v>3</v>
      </c>
      <c r="S26" s="28"/>
      <c r="T26" s="27" t="s">
        <v>3</v>
      </c>
      <c r="U26" s="28"/>
      <c r="V26" s="27" t="s">
        <v>3</v>
      </c>
      <c r="W26" s="28"/>
      <c r="X26" s="27" t="s">
        <v>3</v>
      </c>
      <c r="Y26" s="28"/>
      <c r="Z26" s="27" t="s">
        <v>2</v>
      </c>
      <c r="AA26" s="28"/>
      <c r="AB26" s="27" t="s">
        <v>2</v>
      </c>
      <c r="AC26" s="28"/>
      <c r="AD26" s="27" t="s">
        <v>2</v>
      </c>
      <c r="AE26" s="28"/>
      <c r="AF26" s="27" t="s">
        <v>2</v>
      </c>
      <c r="AG26" s="29"/>
      <c r="AH26" s="27" t="s">
        <v>2</v>
      </c>
      <c r="AI26" s="29"/>
      <c r="AJ26" s="27" t="s">
        <v>2</v>
      </c>
      <c r="AK26" s="29"/>
      <c r="AL26" s="27" t="s">
        <v>2</v>
      </c>
    </row>
    <row r="27" spans="1:39" x14ac:dyDescent="0.2">
      <c r="A27" s="22">
        <v>4</v>
      </c>
      <c r="B27" s="22"/>
      <c r="C27" s="31" t="s">
        <v>26</v>
      </c>
      <c r="D27" s="24">
        <f>IF(SUM(T27,V27,X27,Z27,AB27)&gt;0,SUM(T27,V27,X27,Z27,AB27),"–")</f>
        <v>1</v>
      </c>
      <c r="E27" s="25"/>
      <c r="F27" s="24" t="str">
        <f t="shared" si="0"/>
        <v>–</v>
      </c>
      <c r="G27" s="26"/>
      <c r="H27" s="27" t="s">
        <v>2</v>
      </c>
      <c r="I27" s="28"/>
      <c r="J27" s="27" t="s">
        <v>2</v>
      </c>
      <c r="K27" s="28"/>
      <c r="L27" s="27" t="s">
        <v>2</v>
      </c>
      <c r="M27" s="28"/>
      <c r="N27" s="27" t="s">
        <v>2</v>
      </c>
      <c r="O27" s="28"/>
      <c r="P27" s="27" t="s">
        <v>2</v>
      </c>
      <c r="Q27" s="28"/>
      <c r="R27" s="27" t="s">
        <v>2</v>
      </c>
      <c r="S27" s="28"/>
      <c r="T27" s="27" t="s">
        <v>2</v>
      </c>
      <c r="U27" s="28"/>
      <c r="V27" s="27" t="s">
        <v>2</v>
      </c>
      <c r="W27" s="28"/>
      <c r="X27" s="27" t="s">
        <v>2</v>
      </c>
      <c r="Y27" s="28"/>
      <c r="Z27" s="27" t="s">
        <v>2</v>
      </c>
      <c r="AA27" s="28"/>
      <c r="AB27" s="27">
        <v>1</v>
      </c>
      <c r="AC27" s="28"/>
      <c r="AD27" s="27" t="s">
        <v>2</v>
      </c>
      <c r="AE27" s="28"/>
      <c r="AF27" s="27" t="s">
        <v>2</v>
      </c>
      <c r="AG27" s="29"/>
      <c r="AH27" s="27" t="s">
        <v>2</v>
      </c>
      <c r="AI27" s="29"/>
      <c r="AJ27" s="27" t="s">
        <v>2</v>
      </c>
      <c r="AK27" s="29"/>
      <c r="AL27" s="27" t="s">
        <v>2</v>
      </c>
    </row>
    <row r="28" spans="1:39" x14ac:dyDescent="0.2">
      <c r="A28" s="22">
        <v>5</v>
      </c>
      <c r="B28" s="22"/>
      <c r="C28" s="4" t="s">
        <v>24</v>
      </c>
      <c r="D28" s="141" t="s">
        <v>3</v>
      </c>
      <c r="E28" s="25"/>
      <c r="F28" s="24" t="str">
        <f t="shared" si="0"/>
        <v>–</v>
      </c>
      <c r="G28" s="26"/>
      <c r="H28" s="27" t="s">
        <v>3</v>
      </c>
      <c r="I28" s="28"/>
      <c r="J28" s="27" t="s">
        <v>3</v>
      </c>
      <c r="K28" s="28"/>
      <c r="L28" s="27" t="s">
        <v>3</v>
      </c>
      <c r="M28" s="28"/>
      <c r="N28" s="27" t="s">
        <v>3</v>
      </c>
      <c r="O28" s="28"/>
      <c r="P28" s="27" t="s">
        <v>3</v>
      </c>
      <c r="Q28" s="28"/>
      <c r="R28" s="27" t="s">
        <v>3</v>
      </c>
      <c r="S28" s="28"/>
      <c r="T28" s="27" t="s">
        <v>3</v>
      </c>
      <c r="U28" s="28"/>
      <c r="V28" s="27" t="s">
        <v>3</v>
      </c>
      <c r="W28" s="28"/>
      <c r="X28" s="27" t="s">
        <v>3</v>
      </c>
      <c r="Y28" s="28"/>
      <c r="Z28" s="27" t="s">
        <v>2</v>
      </c>
      <c r="AA28" s="28"/>
      <c r="AB28" s="27" t="s">
        <v>2</v>
      </c>
      <c r="AC28" s="28"/>
      <c r="AD28" s="27" t="s">
        <v>2</v>
      </c>
      <c r="AE28" s="28"/>
      <c r="AF28" s="27" t="s">
        <v>2</v>
      </c>
      <c r="AG28" s="29"/>
      <c r="AH28" s="27" t="s">
        <v>2</v>
      </c>
      <c r="AI28" s="29"/>
      <c r="AJ28" s="27" t="s">
        <v>2</v>
      </c>
      <c r="AK28" s="29"/>
      <c r="AL28" s="27" t="s">
        <v>2</v>
      </c>
    </row>
    <row r="29" spans="1:39" x14ac:dyDescent="0.2">
      <c r="A29" s="22">
        <v>6</v>
      </c>
      <c r="B29" s="22"/>
      <c r="C29" s="4" t="s">
        <v>25</v>
      </c>
      <c r="D29" s="141" t="s">
        <v>3</v>
      </c>
      <c r="E29" s="25"/>
      <c r="F29" s="24" t="str">
        <f t="shared" si="0"/>
        <v>–</v>
      </c>
      <c r="G29" s="26"/>
      <c r="H29" s="27" t="s">
        <v>3</v>
      </c>
      <c r="I29" s="28"/>
      <c r="J29" s="27" t="s">
        <v>3</v>
      </c>
      <c r="K29" s="28"/>
      <c r="L29" s="27" t="s">
        <v>3</v>
      </c>
      <c r="M29" s="28"/>
      <c r="N29" s="27" t="s">
        <v>3</v>
      </c>
      <c r="O29" s="28"/>
      <c r="P29" s="27" t="s">
        <v>3</v>
      </c>
      <c r="Q29" s="28"/>
      <c r="R29" s="27" t="s">
        <v>3</v>
      </c>
      <c r="S29" s="28"/>
      <c r="T29" s="27" t="s">
        <v>3</v>
      </c>
      <c r="U29" s="28"/>
      <c r="V29" s="27" t="s">
        <v>3</v>
      </c>
      <c r="W29" s="28"/>
      <c r="X29" s="27" t="s">
        <v>3</v>
      </c>
      <c r="Y29" s="28"/>
      <c r="Z29" s="27" t="s">
        <v>2</v>
      </c>
      <c r="AA29" s="28"/>
      <c r="AB29" s="27">
        <v>1</v>
      </c>
      <c r="AC29" s="28"/>
      <c r="AD29" s="27" t="s">
        <v>2</v>
      </c>
      <c r="AE29" s="28"/>
      <c r="AF29" s="27" t="s">
        <v>2</v>
      </c>
      <c r="AG29" s="29"/>
      <c r="AH29" s="27" t="s">
        <v>2</v>
      </c>
      <c r="AI29" s="29"/>
      <c r="AJ29" s="27" t="s">
        <v>2</v>
      </c>
      <c r="AK29" s="29"/>
      <c r="AL29" s="27" t="s">
        <v>2</v>
      </c>
    </row>
    <row r="30" spans="1:39" ht="14.1" customHeight="1" x14ac:dyDescent="0.2">
      <c r="A30" s="22">
        <v>7</v>
      </c>
      <c r="B30" s="22"/>
      <c r="C30" s="183" t="s">
        <v>173</v>
      </c>
      <c r="D30" s="141" t="s">
        <v>3</v>
      </c>
      <c r="E30" s="141"/>
      <c r="F30" s="141" t="s">
        <v>3</v>
      </c>
      <c r="G30" s="26"/>
      <c r="H30" s="50" t="s">
        <v>3</v>
      </c>
      <c r="I30" s="28"/>
      <c r="J30" s="50" t="s">
        <v>3</v>
      </c>
      <c r="K30" s="28"/>
      <c r="L30" s="50" t="s">
        <v>3</v>
      </c>
      <c r="M30" s="28"/>
      <c r="N30" s="50" t="s">
        <v>3</v>
      </c>
      <c r="O30" s="28"/>
      <c r="P30" s="50" t="s">
        <v>3</v>
      </c>
      <c r="Q30" s="28"/>
      <c r="R30" s="50" t="s">
        <v>3</v>
      </c>
      <c r="S30" s="28"/>
      <c r="T30" s="50" t="s">
        <v>3</v>
      </c>
      <c r="U30" s="28"/>
      <c r="V30" s="50" t="s">
        <v>3</v>
      </c>
      <c r="W30" s="28"/>
      <c r="X30" s="50" t="s">
        <v>3</v>
      </c>
      <c r="Y30" s="28"/>
      <c r="Z30" s="50" t="s">
        <v>3</v>
      </c>
      <c r="AA30" s="28"/>
      <c r="AB30" s="50" t="s">
        <v>3</v>
      </c>
      <c r="AC30" s="28"/>
      <c r="AD30" s="50" t="s">
        <v>3</v>
      </c>
      <c r="AE30" s="28"/>
      <c r="AF30" s="50" t="s">
        <v>3</v>
      </c>
      <c r="AG30" s="41"/>
      <c r="AH30" s="50" t="s">
        <v>3</v>
      </c>
      <c r="AI30" s="41"/>
      <c r="AJ30" s="27" t="s">
        <v>2</v>
      </c>
      <c r="AK30" s="43"/>
      <c r="AL30" s="31">
        <v>1</v>
      </c>
    </row>
    <row r="31" spans="1:39" ht="14.1" customHeight="1" x14ac:dyDescent="0.2">
      <c r="A31" s="22">
        <v>8</v>
      </c>
      <c r="B31" s="22"/>
      <c r="C31" s="131" t="s">
        <v>24</v>
      </c>
      <c r="D31" s="141" t="s">
        <v>3</v>
      </c>
      <c r="E31" s="141"/>
      <c r="F31" s="141" t="s">
        <v>3</v>
      </c>
      <c r="G31" s="26"/>
      <c r="H31" s="50" t="s">
        <v>3</v>
      </c>
      <c r="I31" s="28"/>
      <c r="J31" s="50" t="s">
        <v>3</v>
      </c>
      <c r="K31" s="28"/>
      <c r="L31" s="50" t="s">
        <v>3</v>
      </c>
      <c r="M31" s="28"/>
      <c r="N31" s="50" t="s">
        <v>3</v>
      </c>
      <c r="O31" s="28"/>
      <c r="P31" s="50" t="s">
        <v>3</v>
      </c>
      <c r="Q31" s="28"/>
      <c r="R31" s="50" t="s">
        <v>3</v>
      </c>
      <c r="S31" s="28"/>
      <c r="T31" s="50" t="s">
        <v>3</v>
      </c>
      <c r="U31" s="28"/>
      <c r="V31" s="50" t="s">
        <v>3</v>
      </c>
      <c r="W31" s="28"/>
      <c r="X31" s="50" t="s">
        <v>3</v>
      </c>
      <c r="Y31" s="28"/>
      <c r="Z31" s="50" t="s">
        <v>3</v>
      </c>
      <c r="AA31" s="28"/>
      <c r="AB31" s="50" t="s">
        <v>3</v>
      </c>
      <c r="AC31" s="28"/>
      <c r="AD31" s="50" t="s">
        <v>3</v>
      </c>
      <c r="AE31" s="28"/>
      <c r="AF31" s="50" t="s">
        <v>3</v>
      </c>
      <c r="AG31" s="41"/>
      <c r="AH31" s="50" t="s">
        <v>3</v>
      </c>
      <c r="AI31" s="41"/>
      <c r="AJ31" s="27" t="s">
        <v>2</v>
      </c>
      <c r="AK31" s="43"/>
      <c r="AL31" s="27" t="s">
        <v>2</v>
      </c>
    </row>
    <row r="32" spans="1:39" ht="14.1" customHeight="1" x14ac:dyDescent="0.2">
      <c r="A32" s="22">
        <v>9</v>
      </c>
      <c r="B32" s="22"/>
      <c r="C32" s="131" t="s">
        <v>25</v>
      </c>
      <c r="D32" s="141" t="s">
        <v>3</v>
      </c>
      <c r="E32" s="141"/>
      <c r="F32" s="141" t="s">
        <v>3</v>
      </c>
      <c r="G32" s="26"/>
      <c r="H32" s="50" t="s">
        <v>3</v>
      </c>
      <c r="I32" s="28"/>
      <c r="J32" s="50" t="s">
        <v>3</v>
      </c>
      <c r="K32" s="28"/>
      <c r="L32" s="50" t="s">
        <v>3</v>
      </c>
      <c r="M32" s="28"/>
      <c r="N32" s="50" t="s">
        <v>3</v>
      </c>
      <c r="O32" s="28"/>
      <c r="P32" s="50" t="s">
        <v>3</v>
      </c>
      <c r="Q32" s="28"/>
      <c r="R32" s="50" t="s">
        <v>3</v>
      </c>
      <c r="S32" s="28"/>
      <c r="T32" s="50" t="s">
        <v>3</v>
      </c>
      <c r="U32" s="28"/>
      <c r="V32" s="50" t="s">
        <v>3</v>
      </c>
      <c r="W32" s="28"/>
      <c r="X32" s="50" t="s">
        <v>3</v>
      </c>
      <c r="Y32" s="28"/>
      <c r="Z32" s="50" t="s">
        <v>3</v>
      </c>
      <c r="AA32" s="28"/>
      <c r="AB32" s="50" t="s">
        <v>3</v>
      </c>
      <c r="AC32" s="28"/>
      <c r="AD32" s="50" t="s">
        <v>3</v>
      </c>
      <c r="AE32" s="28"/>
      <c r="AF32" s="50" t="s">
        <v>3</v>
      </c>
      <c r="AG32" s="41"/>
      <c r="AH32" s="50" t="s">
        <v>3</v>
      </c>
      <c r="AI32" s="41"/>
      <c r="AJ32" s="27" t="s">
        <v>2</v>
      </c>
      <c r="AK32" s="43"/>
      <c r="AL32" s="31">
        <v>1</v>
      </c>
    </row>
    <row r="33" spans="1:39" ht="22.5" x14ac:dyDescent="0.2">
      <c r="A33" s="22">
        <v>10</v>
      </c>
      <c r="B33" s="22"/>
      <c r="C33" s="30" t="s">
        <v>27</v>
      </c>
      <c r="D33" s="24">
        <f>IF(SUM(T33,V33,X33,Z33,AB33)&gt;0,SUM(T33,V33,X33,Z33,AB33),"–")</f>
        <v>8</v>
      </c>
      <c r="E33" s="25"/>
      <c r="F33" s="24">
        <f t="shared" si="0"/>
        <v>13</v>
      </c>
      <c r="G33" s="26"/>
      <c r="H33" s="27" t="s">
        <v>3</v>
      </c>
      <c r="I33" s="28"/>
      <c r="J33" s="27" t="s">
        <v>3</v>
      </c>
      <c r="K33" s="28"/>
      <c r="L33" s="27" t="s">
        <v>3</v>
      </c>
      <c r="M33" s="28"/>
      <c r="N33" s="27" t="s">
        <v>3</v>
      </c>
      <c r="O33" s="28"/>
      <c r="P33" s="27" t="s">
        <v>3</v>
      </c>
      <c r="Q33" s="28"/>
      <c r="R33" s="27" t="s">
        <v>3</v>
      </c>
      <c r="S33" s="28"/>
      <c r="T33" s="27">
        <v>1</v>
      </c>
      <c r="U33" s="28"/>
      <c r="V33" s="27" t="s">
        <v>2</v>
      </c>
      <c r="W33" s="28"/>
      <c r="X33" s="27">
        <v>3</v>
      </c>
      <c r="Y33" s="28"/>
      <c r="Z33" s="27">
        <v>1</v>
      </c>
      <c r="AA33" s="28"/>
      <c r="AB33" s="27">
        <v>3</v>
      </c>
      <c r="AC33" s="28"/>
      <c r="AD33" s="27">
        <v>5</v>
      </c>
      <c r="AE33" s="28"/>
      <c r="AF33" s="27">
        <v>3</v>
      </c>
      <c r="AG33" s="29"/>
      <c r="AH33" s="27">
        <v>1</v>
      </c>
      <c r="AI33" s="29"/>
      <c r="AJ33" s="27">
        <v>1</v>
      </c>
      <c r="AK33" s="29"/>
      <c r="AL33" s="72">
        <v>3</v>
      </c>
    </row>
    <row r="34" spans="1:39" x14ac:dyDescent="0.2">
      <c r="A34" s="22">
        <v>11</v>
      </c>
      <c r="B34" s="22"/>
      <c r="C34" s="4" t="s">
        <v>24</v>
      </c>
      <c r="D34" s="141" t="s">
        <v>3</v>
      </c>
      <c r="E34" s="25"/>
      <c r="F34" s="24">
        <f t="shared" si="0"/>
        <v>1</v>
      </c>
      <c r="G34" s="26"/>
      <c r="H34" s="27" t="s">
        <v>3</v>
      </c>
      <c r="I34" s="28"/>
      <c r="J34" s="27" t="s">
        <v>3</v>
      </c>
      <c r="K34" s="28"/>
      <c r="L34" s="27" t="s">
        <v>3</v>
      </c>
      <c r="M34" s="28"/>
      <c r="N34" s="27" t="s">
        <v>3</v>
      </c>
      <c r="O34" s="28"/>
      <c r="P34" s="27" t="s">
        <v>3</v>
      </c>
      <c r="Q34" s="28"/>
      <c r="R34" s="27" t="s">
        <v>3</v>
      </c>
      <c r="S34" s="28"/>
      <c r="T34" s="27" t="s">
        <v>3</v>
      </c>
      <c r="U34" s="28"/>
      <c r="V34" s="27" t="s">
        <v>3</v>
      </c>
      <c r="W34" s="28"/>
      <c r="X34" s="27" t="s">
        <v>3</v>
      </c>
      <c r="Y34" s="28"/>
      <c r="Z34" s="27" t="s">
        <v>2</v>
      </c>
      <c r="AA34" s="28"/>
      <c r="AB34" s="27" t="s">
        <v>2</v>
      </c>
      <c r="AC34" s="28"/>
      <c r="AD34" s="27">
        <v>1</v>
      </c>
      <c r="AE34" s="28"/>
      <c r="AF34" s="27" t="s">
        <v>2</v>
      </c>
      <c r="AG34" s="29"/>
      <c r="AH34" s="27" t="s">
        <v>2</v>
      </c>
      <c r="AI34" s="29"/>
      <c r="AJ34" s="27" t="s">
        <v>2</v>
      </c>
      <c r="AK34" s="29"/>
      <c r="AL34" s="27" t="s">
        <v>2</v>
      </c>
      <c r="AM34" s="27"/>
    </row>
    <row r="35" spans="1:39" x14ac:dyDescent="0.2">
      <c r="A35" s="22">
        <v>12</v>
      </c>
      <c r="B35" s="22"/>
      <c r="C35" s="4" t="s">
        <v>25</v>
      </c>
      <c r="D35" s="141" t="s">
        <v>3</v>
      </c>
      <c r="E35" s="25"/>
      <c r="F35" s="24">
        <f t="shared" si="0"/>
        <v>12</v>
      </c>
      <c r="G35" s="26"/>
      <c r="H35" s="27" t="s">
        <v>3</v>
      </c>
      <c r="I35" s="28"/>
      <c r="J35" s="27" t="s">
        <v>3</v>
      </c>
      <c r="K35" s="28"/>
      <c r="L35" s="27" t="s">
        <v>3</v>
      </c>
      <c r="M35" s="28"/>
      <c r="N35" s="27" t="s">
        <v>3</v>
      </c>
      <c r="O35" s="28"/>
      <c r="P35" s="27" t="s">
        <v>3</v>
      </c>
      <c r="Q35" s="28"/>
      <c r="R35" s="27" t="s">
        <v>3</v>
      </c>
      <c r="S35" s="28"/>
      <c r="T35" s="27" t="s">
        <v>3</v>
      </c>
      <c r="U35" s="28"/>
      <c r="V35" s="27" t="s">
        <v>3</v>
      </c>
      <c r="W35" s="28"/>
      <c r="X35" s="27" t="s">
        <v>3</v>
      </c>
      <c r="Y35" s="28"/>
      <c r="Z35" s="27">
        <v>1</v>
      </c>
      <c r="AA35" s="28"/>
      <c r="AB35" s="27">
        <v>3</v>
      </c>
      <c r="AC35" s="28"/>
      <c r="AD35" s="27">
        <v>4</v>
      </c>
      <c r="AE35" s="28"/>
      <c r="AF35" s="27">
        <v>3</v>
      </c>
      <c r="AG35" s="29"/>
      <c r="AH35" s="27">
        <v>1</v>
      </c>
      <c r="AI35" s="29"/>
      <c r="AJ35" s="27">
        <v>1</v>
      </c>
      <c r="AK35" s="29"/>
      <c r="AL35" s="31">
        <v>3</v>
      </c>
    </row>
    <row r="36" spans="1:39" x14ac:dyDescent="0.2">
      <c r="A36" s="22">
        <v>13</v>
      </c>
      <c r="B36" s="22"/>
      <c r="C36" s="30" t="s">
        <v>41</v>
      </c>
      <c r="D36" s="24">
        <f>IF(SUM(T36,V36,X36,Z36,AB36)&gt;0,SUM(T36,V36,X36,Z36,AB36),"–")</f>
        <v>2</v>
      </c>
      <c r="E36" s="25"/>
      <c r="F36" s="24" t="str">
        <f t="shared" si="0"/>
        <v>–</v>
      </c>
      <c r="G36" s="26"/>
      <c r="H36" s="27">
        <v>3</v>
      </c>
      <c r="I36" s="28"/>
      <c r="J36" s="27" t="s">
        <v>2</v>
      </c>
      <c r="K36" s="28"/>
      <c r="L36" s="27">
        <v>2</v>
      </c>
      <c r="M36" s="28"/>
      <c r="N36" s="27">
        <v>5</v>
      </c>
      <c r="O36" s="28"/>
      <c r="P36" s="27">
        <v>2</v>
      </c>
      <c r="Q36" s="28"/>
      <c r="R36" s="27">
        <v>1</v>
      </c>
      <c r="S36" s="32"/>
      <c r="T36" s="27" t="s">
        <v>2</v>
      </c>
      <c r="U36" s="19"/>
      <c r="V36" s="27" t="s">
        <v>2</v>
      </c>
      <c r="W36" s="28"/>
      <c r="X36" s="27">
        <v>2</v>
      </c>
      <c r="Y36" s="28"/>
      <c r="Z36" s="27" t="s">
        <v>2</v>
      </c>
      <c r="AA36" s="28"/>
      <c r="AB36" s="27" t="s">
        <v>2</v>
      </c>
      <c r="AC36" s="28"/>
      <c r="AD36" s="27" t="s">
        <v>2</v>
      </c>
      <c r="AE36" s="28"/>
      <c r="AF36" s="27" t="s">
        <v>2</v>
      </c>
      <c r="AG36" s="29"/>
      <c r="AH36" s="27" t="s">
        <v>2</v>
      </c>
      <c r="AI36" s="29"/>
      <c r="AJ36" s="27" t="s">
        <v>2</v>
      </c>
      <c r="AK36" s="29"/>
      <c r="AL36" s="27" t="s">
        <v>2</v>
      </c>
    </row>
    <row r="37" spans="1:39" x14ac:dyDescent="0.2">
      <c r="A37" s="22">
        <v>14</v>
      </c>
      <c r="B37" s="22"/>
      <c r="C37" s="4" t="s">
        <v>24</v>
      </c>
      <c r="D37" s="141" t="s">
        <v>3</v>
      </c>
      <c r="E37" s="25"/>
      <c r="F37" s="24" t="str">
        <f t="shared" si="0"/>
        <v>–</v>
      </c>
      <c r="G37" s="26"/>
      <c r="H37" s="27" t="s">
        <v>3</v>
      </c>
      <c r="I37" s="28"/>
      <c r="J37" s="27" t="s">
        <v>3</v>
      </c>
      <c r="K37" s="28"/>
      <c r="L37" s="27" t="s">
        <v>3</v>
      </c>
      <c r="M37" s="28"/>
      <c r="N37" s="27" t="s">
        <v>3</v>
      </c>
      <c r="O37" s="28"/>
      <c r="P37" s="27" t="s">
        <v>3</v>
      </c>
      <c r="Q37" s="28"/>
      <c r="R37" s="27" t="s">
        <v>3</v>
      </c>
      <c r="S37" s="32"/>
      <c r="T37" s="27" t="s">
        <v>3</v>
      </c>
      <c r="U37" s="19"/>
      <c r="V37" s="27" t="s">
        <v>3</v>
      </c>
      <c r="W37" s="28"/>
      <c r="X37" s="27" t="s">
        <v>3</v>
      </c>
      <c r="Y37" s="28"/>
      <c r="Z37" s="27" t="s">
        <v>2</v>
      </c>
      <c r="AA37" s="28"/>
      <c r="AB37" s="27" t="s">
        <v>2</v>
      </c>
      <c r="AC37" s="28"/>
      <c r="AD37" s="27" t="s">
        <v>2</v>
      </c>
      <c r="AE37" s="28"/>
      <c r="AF37" s="27" t="s">
        <v>2</v>
      </c>
      <c r="AG37" s="29"/>
      <c r="AH37" s="27" t="s">
        <v>2</v>
      </c>
      <c r="AI37" s="29"/>
      <c r="AJ37" s="27" t="s">
        <v>2</v>
      </c>
      <c r="AK37" s="29"/>
      <c r="AL37" s="27" t="s">
        <v>2</v>
      </c>
    </row>
    <row r="38" spans="1:39" x14ac:dyDescent="0.2">
      <c r="A38" s="22">
        <v>15</v>
      </c>
      <c r="B38" s="22"/>
      <c r="C38" s="4" t="s">
        <v>25</v>
      </c>
      <c r="D38" s="141" t="s">
        <v>3</v>
      </c>
      <c r="E38" s="25"/>
      <c r="F38" s="24" t="str">
        <f t="shared" si="0"/>
        <v>–</v>
      </c>
      <c r="G38" s="26"/>
      <c r="H38" s="27" t="s">
        <v>3</v>
      </c>
      <c r="I38" s="28"/>
      <c r="J38" s="27" t="s">
        <v>3</v>
      </c>
      <c r="K38" s="28"/>
      <c r="L38" s="27" t="s">
        <v>3</v>
      </c>
      <c r="M38" s="28"/>
      <c r="N38" s="27" t="s">
        <v>3</v>
      </c>
      <c r="O38" s="28"/>
      <c r="P38" s="27" t="s">
        <v>3</v>
      </c>
      <c r="Q38" s="28"/>
      <c r="R38" s="27" t="s">
        <v>3</v>
      </c>
      <c r="S38" s="32"/>
      <c r="T38" s="27" t="s">
        <v>3</v>
      </c>
      <c r="U38" s="19"/>
      <c r="V38" s="27" t="s">
        <v>3</v>
      </c>
      <c r="W38" s="28"/>
      <c r="X38" s="27" t="s">
        <v>3</v>
      </c>
      <c r="Y38" s="28"/>
      <c r="Z38" s="27" t="s">
        <v>2</v>
      </c>
      <c r="AA38" s="28"/>
      <c r="AB38" s="27" t="s">
        <v>2</v>
      </c>
      <c r="AC38" s="28"/>
      <c r="AD38" s="27" t="s">
        <v>2</v>
      </c>
      <c r="AE38" s="28"/>
      <c r="AF38" s="27" t="s">
        <v>2</v>
      </c>
      <c r="AG38" s="29"/>
      <c r="AH38" s="27" t="s">
        <v>2</v>
      </c>
      <c r="AI38" s="29"/>
      <c r="AJ38" s="27" t="s">
        <v>2</v>
      </c>
      <c r="AK38" s="29"/>
      <c r="AL38" s="27" t="s">
        <v>2</v>
      </c>
    </row>
    <row r="39" spans="1:39" s="21" customFormat="1" x14ac:dyDescent="0.2">
      <c r="A39" s="22">
        <v>16</v>
      </c>
      <c r="B39" s="96"/>
      <c r="C39" s="23" t="s">
        <v>61</v>
      </c>
      <c r="D39" s="98">
        <f>IF(SUM(T39,V39,X39,Z39,AB39)&gt;0,SUM(T39,V39,X39,Z39,AB39),"–")</f>
        <v>11</v>
      </c>
      <c r="E39" s="99"/>
      <c r="F39" s="98">
        <f t="shared" si="0"/>
        <v>14</v>
      </c>
      <c r="G39" s="104"/>
      <c r="H39" s="105">
        <f>IF(SUM(H24,H27,H33,H36)&gt;0,SUM(H24,H27,H33,H36),"–")</f>
        <v>4</v>
      </c>
      <c r="I39" s="102"/>
      <c r="J39" s="105" t="str">
        <f>IF(SUM(J24,J27,J33,J36)&gt;0,SUM(J24,J27,J33,J36),"–")</f>
        <v>–</v>
      </c>
      <c r="K39" s="102"/>
      <c r="L39" s="105">
        <f>IF(SUM(L24,L27,L33,L36)&gt;0,SUM(L24,L27,L33,L36),"–")</f>
        <v>3</v>
      </c>
      <c r="M39" s="102"/>
      <c r="N39" s="105">
        <f>IF(SUM(N24,N27,N33,N36)&gt;0,SUM(N24,N27,N33,N36),"–")</f>
        <v>5</v>
      </c>
      <c r="O39" s="102"/>
      <c r="P39" s="105">
        <f t="shared" ref="P39" si="1">IF(SUM(P24,P27,P33,P36)&gt;0,SUM(P24,P27,P33,P36),"–")</f>
        <v>2</v>
      </c>
      <c r="Q39" s="105"/>
      <c r="R39" s="105">
        <f>IF(SUM(R24,R27,R33,R36)&gt;0,SUM(R24,R27,R33,R36),"–")</f>
        <v>1</v>
      </c>
      <c r="S39" s="102"/>
      <c r="T39" s="105">
        <f>IF(SUM(T24,T27,T33,T36)&gt;0,SUM(T24,T27,T33,T36),"–")</f>
        <v>1</v>
      </c>
      <c r="U39" s="102"/>
      <c r="V39" s="105" t="str">
        <f>IF(SUM(V24,V27,V33,V36)&gt;0,SUM(V24,V27,V33,V36),"–")</f>
        <v>–</v>
      </c>
      <c r="W39" s="102"/>
      <c r="X39" s="105">
        <f>IF(SUM(X24,X27,X33,X36)&gt;0,SUM(X24,X27,X33,X36),"–")</f>
        <v>5</v>
      </c>
      <c r="Y39" s="102"/>
      <c r="Z39" s="105">
        <f>IF(SUM(Z24,Z27,Z33,Z36)&gt;0,SUM(Z24,Z27,Z33,Z36),"–")</f>
        <v>1</v>
      </c>
      <c r="AA39" s="102"/>
      <c r="AB39" s="105">
        <f>IF(SUM(AB24,AB27,AB33,AB36)&gt;0,SUM(AB24,AB27,AB33,AB36),"–")</f>
        <v>4</v>
      </c>
      <c r="AC39" s="102"/>
      <c r="AD39" s="105">
        <f>IF(SUM(AD24,AD27,AD33,AD36)&gt;0,SUM(AD24,AD27,AD33,AD36),"–")</f>
        <v>5</v>
      </c>
      <c r="AE39" s="102"/>
      <c r="AF39" s="105">
        <f>IF(SUM(AF24,AF27,AF33,AF36)&gt;0,SUM(AF24,AF27,AF33,AF36),"–")</f>
        <v>3</v>
      </c>
      <c r="AG39" s="110"/>
      <c r="AH39" s="105">
        <f>IF(SUM(AH24,AH27,AH33,AH36)&gt;0,SUM(AH24,AH27,AH33,AH36),"–")</f>
        <v>1</v>
      </c>
      <c r="AI39" s="110"/>
      <c r="AJ39" s="105">
        <f>IF(SUM(AJ24,AJ27,AJ30,AJ33,AJ36)&gt;0,SUM(AJ24,AJ27,AJ30,AJ33,AJ36),"–")</f>
        <v>1</v>
      </c>
      <c r="AK39" s="110"/>
      <c r="AL39" s="105">
        <f>IF(SUM(AL24,AL27,AL30,AL33,AL36)&gt;0,SUM(AL24,AL27,AL30,AL33,AL36),"–")</f>
        <v>4</v>
      </c>
    </row>
    <row r="40" spans="1:39" s="21" customFormat="1" x14ac:dyDescent="0.2">
      <c r="A40" s="22">
        <v>17</v>
      </c>
      <c r="B40" s="96"/>
      <c r="C40" s="111" t="s">
        <v>70</v>
      </c>
      <c r="D40" s="159" t="s">
        <v>3</v>
      </c>
      <c r="E40" s="99"/>
      <c r="F40" s="98">
        <f t="shared" si="0"/>
        <v>1</v>
      </c>
      <c r="G40" s="104"/>
      <c r="H40" s="105" t="s">
        <v>3</v>
      </c>
      <c r="I40" s="102"/>
      <c r="J40" s="105" t="s">
        <v>3</v>
      </c>
      <c r="K40" s="102"/>
      <c r="L40" s="105" t="s">
        <v>3</v>
      </c>
      <c r="M40" s="102"/>
      <c r="N40" s="105" t="s">
        <v>3</v>
      </c>
      <c r="O40" s="102"/>
      <c r="P40" s="105" t="s">
        <v>3</v>
      </c>
      <c r="Q40" s="102"/>
      <c r="R40" s="105" t="s">
        <v>3</v>
      </c>
      <c r="S40" s="102"/>
      <c r="T40" s="105" t="s">
        <v>3</v>
      </c>
      <c r="U40" s="102"/>
      <c r="V40" s="105" t="s">
        <v>3</v>
      </c>
      <c r="W40" s="102"/>
      <c r="X40" s="105" t="s">
        <v>3</v>
      </c>
      <c r="Y40" s="102"/>
      <c r="Z40" s="105" t="str">
        <f>IF(SUM(Z25,Z28,Z34,Z37)&gt;0,SUM(Z25,Z28,Z34,Z37),"–")</f>
        <v>–</v>
      </c>
      <c r="AA40" s="102"/>
      <c r="AB40" s="105" t="str">
        <f>IF(SUM(AB25,AB28,AB34,AB37)&gt;0,SUM(AB25,AB28,AB34,AB37),"–")</f>
        <v>–</v>
      </c>
      <c r="AC40" s="102"/>
      <c r="AD40" s="105">
        <f>IF(SUM(AD25,AD28,AD34,AD37)&gt;0,SUM(AD25,AD28,AD34,AD37),"–")</f>
        <v>1</v>
      </c>
      <c r="AE40" s="102"/>
      <c r="AF40" s="105" t="str">
        <f>IF(SUM(AF25,AF28,AF34,AF37)&gt;0,SUM(AF25,AF28,AF34,AF37),"–")</f>
        <v>–</v>
      </c>
      <c r="AG40" s="110"/>
      <c r="AH40" s="105" t="str">
        <f>IF(SUM(AH25,AH28,AH34,AH37)&gt;0,SUM(AH25,AH28,AH34,AH37),"–")</f>
        <v>–</v>
      </c>
      <c r="AI40" s="110"/>
      <c r="AJ40" s="105" t="str">
        <f>IF(SUM(AJ25,AJ28,AJ31,AJ34,AJ37)&gt;0,SUM(AJ25,AJ28,AJ31,AJ34,AJ37),"–")</f>
        <v>–</v>
      </c>
      <c r="AK40" s="110"/>
      <c r="AL40" s="105" t="str">
        <f>IF(SUM(AL25,AL28,AL31,AL34,AL37)&gt;0,SUM(AL25,AL28,AL31,AL34,AL37),"–")</f>
        <v>–</v>
      </c>
    </row>
    <row r="41" spans="1:39" s="21" customFormat="1" x14ac:dyDescent="0.2">
      <c r="A41" s="22">
        <v>18</v>
      </c>
      <c r="B41" s="96"/>
      <c r="C41" s="111" t="s">
        <v>71</v>
      </c>
      <c r="D41" s="159" t="s">
        <v>3</v>
      </c>
      <c r="E41" s="99"/>
      <c r="F41" s="98">
        <f t="shared" si="0"/>
        <v>13</v>
      </c>
      <c r="G41" s="104"/>
      <c r="H41" s="105" t="s">
        <v>3</v>
      </c>
      <c r="I41" s="102"/>
      <c r="J41" s="105" t="s">
        <v>3</v>
      </c>
      <c r="K41" s="102"/>
      <c r="L41" s="105" t="s">
        <v>3</v>
      </c>
      <c r="M41" s="102"/>
      <c r="N41" s="105" t="s">
        <v>3</v>
      </c>
      <c r="O41" s="102"/>
      <c r="P41" s="105" t="s">
        <v>3</v>
      </c>
      <c r="Q41" s="102"/>
      <c r="R41" s="105" t="s">
        <v>3</v>
      </c>
      <c r="S41" s="102"/>
      <c r="T41" s="105" t="s">
        <v>3</v>
      </c>
      <c r="U41" s="102"/>
      <c r="V41" s="105" t="s">
        <v>3</v>
      </c>
      <c r="W41" s="102"/>
      <c r="X41" s="105" t="s">
        <v>3</v>
      </c>
      <c r="Y41" s="102"/>
      <c r="Z41" s="105">
        <f>IF(SUM(Z26,Z29,Z35,Z38)&gt;0,SUM(Z26,Z29,Z35,Z38),"–")</f>
        <v>1</v>
      </c>
      <c r="AA41" s="102"/>
      <c r="AB41" s="105">
        <f>IF(SUM(AB26,AB29,AB35,AB38)&gt;0,SUM(AB26,AB29,AB35,AB38),"–")</f>
        <v>4</v>
      </c>
      <c r="AC41" s="102"/>
      <c r="AD41" s="105">
        <f>IF(SUM(AD26,AD29,AD35,AD38)&gt;0,SUM(AD26,AD29,AD35,AD38),"–")</f>
        <v>4</v>
      </c>
      <c r="AE41" s="102"/>
      <c r="AF41" s="105">
        <f>IF(SUM(AF26,AF29,AF35,AF38)&gt;0,SUM(AF26,AF29,AF35,AF38),"–")</f>
        <v>3</v>
      </c>
      <c r="AG41" s="110"/>
      <c r="AH41" s="105">
        <f>IF(SUM(AH26,AH29,AH35,AH38)&gt;0,SUM(AH26,AH29,AH35,AH38),"–")</f>
        <v>1</v>
      </c>
      <c r="AI41" s="110"/>
      <c r="AJ41" s="105">
        <f>IF(SUM(AJ26,AJ29,AJ32,AJ35,AJ38)&gt;0,SUM(AJ26,AJ29,AJ32,AJ35,AJ38),"–")</f>
        <v>1</v>
      </c>
      <c r="AK41" s="110"/>
      <c r="AL41" s="105">
        <f>IF(SUM(AL26,AL29,AL32,AL35,AL38)&gt;0,SUM(AL26,AL29,AL32,AL35,AL38),"–")</f>
        <v>4</v>
      </c>
    </row>
    <row r="42" spans="1:39" s="112" customFormat="1" x14ac:dyDescent="0.2">
      <c r="A42" s="22">
        <v>19</v>
      </c>
      <c r="B42" s="114"/>
      <c r="C42" s="113" t="s">
        <v>63</v>
      </c>
      <c r="D42" s="98">
        <f>IF(SUM(T42,V42,X42,Z42,AB42)&gt;0,SUM(T42,V42,X42,Z42,AB42),"–")</f>
        <v>27</v>
      </c>
      <c r="E42" s="99"/>
      <c r="F42" s="98">
        <f t="shared" si="0"/>
        <v>39</v>
      </c>
      <c r="G42" s="115"/>
      <c r="H42" s="116">
        <v>7</v>
      </c>
      <c r="I42" s="117"/>
      <c r="J42" s="116">
        <v>5</v>
      </c>
      <c r="K42" s="117"/>
      <c r="L42" s="116">
        <v>9</v>
      </c>
      <c r="M42" s="117"/>
      <c r="N42" s="116">
        <v>5</v>
      </c>
      <c r="O42" s="117"/>
      <c r="P42" s="116">
        <v>10</v>
      </c>
      <c r="Q42" s="117"/>
      <c r="R42" s="116">
        <v>3</v>
      </c>
      <c r="S42" s="117"/>
      <c r="T42" s="116">
        <v>6</v>
      </c>
      <c r="U42" s="117"/>
      <c r="V42" s="116">
        <v>7</v>
      </c>
      <c r="W42" s="117"/>
      <c r="X42" s="116">
        <v>5</v>
      </c>
      <c r="Y42" s="117"/>
      <c r="Z42" s="116">
        <v>4</v>
      </c>
      <c r="AA42" s="117"/>
      <c r="AB42" s="116">
        <v>5</v>
      </c>
      <c r="AC42" s="117"/>
      <c r="AD42" s="116">
        <v>7</v>
      </c>
      <c r="AE42" s="117"/>
      <c r="AF42" s="116">
        <v>11</v>
      </c>
      <c r="AG42" s="119"/>
      <c r="AH42" s="105">
        <v>5</v>
      </c>
      <c r="AI42" s="119"/>
      <c r="AJ42" s="105">
        <v>5</v>
      </c>
      <c r="AK42" s="119"/>
      <c r="AL42" s="196">
        <v>11</v>
      </c>
    </row>
    <row r="43" spans="1:39" s="21" customFormat="1" x14ac:dyDescent="0.2">
      <c r="A43" s="22">
        <v>20</v>
      </c>
      <c r="B43" s="96"/>
      <c r="C43" s="111" t="s">
        <v>70</v>
      </c>
      <c r="D43" s="159" t="s">
        <v>3</v>
      </c>
      <c r="E43" s="99"/>
      <c r="F43" s="98">
        <f t="shared" si="0"/>
        <v>15</v>
      </c>
      <c r="G43" s="104"/>
      <c r="H43" s="105" t="s">
        <v>3</v>
      </c>
      <c r="I43" s="102"/>
      <c r="J43" s="105" t="s">
        <v>3</v>
      </c>
      <c r="K43" s="102"/>
      <c r="L43" s="105" t="s">
        <v>3</v>
      </c>
      <c r="M43" s="102"/>
      <c r="N43" s="105" t="s">
        <v>3</v>
      </c>
      <c r="O43" s="102"/>
      <c r="P43" s="105" t="s">
        <v>3</v>
      </c>
      <c r="Q43" s="102"/>
      <c r="R43" s="105" t="s">
        <v>3</v>
      </c>
      <c r="S43" s="102"/>
      <c r="T43" s="105" t="s">
        <v>3</v>
      </c>
      <c r="U43" s="102"/>
      <c r="V43" s="105" t="s">
        <v>3</v>
      </c>
      <c r="W43" s="102"/>
      <c r="X43" s="105" t="s">
        <v>3</v>
      </c>
      <c r="Y43" s="102"/>
      <c r="Z43" s="105">
        <v>1</v>
      </c>
      <c r="AA43" s="102"/>
      <c r="AB43" s="105" t="s">
        <v>2</v>
      </c>
      <c r="AC43" s="102"/>
      <c r="AD43" s="105">
        <v>4</v>
      </c>
      <c r="AE43" s="102"/>
      <c r="AF43" s="105">
        <v>3</v>
      </c>
      <c r="AG43" s="110"/>
      <c r="AH43" s="105">
        <v>2</v>
      </c>
      <c r="AI43" s="110"/>
      <c r="AJ43" s="105">
        <v>3</v>
      </c>
      <c r="AK43" s="110"/>
      <c r="AL43" s="197">
        <v>3</v>
      </c>
    </row>
    <row r="44" spans="1:39" s="21" customFormat="1" x14ac:dyDescent="0.2">
      <c r="A44" s="22">
        <v>21</v>
      </c>
      <c r="B44" s="96"/>
      <c r="C44" s="111" t="s">
        <v>71</v>
      </c>
      <c r="D44" s="159" t="s">
        <v>3</v>
      </c>
      <c r="E44" s="99"/>
      <c r="F44" s="98">
        <f t="shared" si="0"/>
        <v>24</v>
      </c>
      <c r="G44" s="104"/>
      <c r="H44" s="105" t="s">
        <v>3</v>
      </c>
      <c r="I44" s="102"/>
      <c r="J44" s="105" t="s">
        <v>3</v>
      </c>
      <c r="K44" s="102"/>
      <c r="L44" s="105" t="s">
        <v>3</v>
      </c>
      <c r="M44" s="102"/>
      <c r="N44" s="105" t="s">
        <v>3</v>
      </c>
      <c r="O44" s="102"/>
      <c r="P44" s="105" t="s">
        <v>3</v>
      </c>
      <c r="Q44" s="102"/>
      <c r="R44" s="105" t="s">
        <v>3</v>
      </c>
      <c r="S44" s="102"/>
      <c r="T44" s="105" t="s">
        <v>3</v>
      </c>
      <c r="U44" s="102"/>
      <c r="V44" s="105" t="s">
        <v>3</v>
      </c>
      <c r="W44" s="102"/>
      <c r="X44" s="105" t="s">
        <v>3</v>
      </c>
      <c r="Y44" s="102"/>
      <c r="Z44" s="105">
        <v>3</v>
      </c>
      <c r="AA44" s="102"/>
      <c r="AB44" s="105">
        <v>5</v>
      </c>
      <c r="AC44" s="102"/>
      <c r="AD44" s="105">
        <v>3</v>
      </c>
      <c r="AE44" s="102"/>
      <c r="AF44" s="105">
        <v>8</v>
      </c>
      <c r="AG44" s="110"/>
      <c r="AH44" s="105">
        <v>3</v>
      </c>
      <c r="AI44" s="110"/>
      <c r="AJ44" s="105">
        <v>2</v>
      </c>
      <c r="AK44" s="110"/>
      <c r="AL44" s="197">
        <v>8</v>
      </c>
    </row>
    <row r="45" spans="1:39" ht="30" customHeight="1" x14ac:dyDescent="0.2">
      <c r="A45" s="22"/>
      <c r="B45" s="22"/>
      <c r="C45" s="23" t="s">
        <v>66</v>
      </c>
      <c r="D45" s="24"/>
      <c r="E45" s="25"/>
      <c r="F45" s="24"/>
      <c r="G45" s="26"/>
      <c r="H45" s="33"/>
      <c r="I45" s="29"/>
      <c r="J45" s="33"/>
      <c r="K45" s="29"/>
      <c r="L45" s="33"/>
      <c r="M45" s="29"/>
      <c r="N45" s="33"/>
      <c r="O45" s="29"/>
      <c r="P45" s="33"/>
      <c r="Q45" s="29"/>
      <c r="R45" s="33"/>
      <c r="S45" s="29"/>
      <c r="T45" s="33"/>
      <c r="U45" s="29"/>
      <c r="V45" s="33"/>
      <c r="W45" s="29"/>
      <c r="X45" s="33"/>
      <c r="Y45" s="29"/>
      <c r="Z45" s="33"/>
      <c r="AA45" s="29"/>
      <c r="AB45" s="33"/>
      <c r="AC45" s="29"/>
      <c r="AD45" s="33"/>
      <c r="AE45" s="29"/>
      <c r="AF45" s="33"/>
      <c r="AG45" s="29"/>
      <c r="AH45" s="27"/>
      <c r="AI45" s="29"/>
      <c r="AJ45" s="27"/>
      <c r="AK45" s="29"/>
    </row>
    <row r="46" spans="1:39" x14ac:dyDescent="0.2">
      <c r="A46" s="22">
        <v>22</v>
      </c>
      <c r="B46" s="22"/>
      <c r="C46" s="30" t="s">
        <v>139</v>
      </c>
      <c r="D46" s="24" t="str">
        <f>IF(SUM(T46,V46,X46,Z46,AB46)&gt;0,SUM(T46,V46,X46,Z46,AB46),"–")</f>
        <v>–</v>
      </c>
      <c r="E46" s="25"/>
      <c r="F46" s="24" t="str">
        <f t="shared" si="0"/>
        <v>–</v>
      </c>
      <c r="G46" s="26"/>
      <c r="H46" s="33">
        <f>H24</f>
        <v>1</v>
      </c>
      <c r="I46" s="29"/>
      <c r="J46" s="33" t="str">
        <f>J24</f>
        <v>–</v>
      </c>
      <c r="K46" s="29"/>
      <c r="L46" s="33">
        <f>L24</f>
        <v>1</v>
      </c>
      <c r="M46" s="29"/>
      <c r="N46" s="33" t="str">
        <f>N24</f>
        <v>–</v>
      </c>
      <c r="O46" s="29"/>
      <c r="P46" s="33" t="str">
        <f>P24</f>
        <v>–</v>
      </c>
      <c r="Q46" s="29"/>
      <c r="R46" s="33" t="str">
        <f>R24</f>
        <v>–</v>
      </c>
      <c r="S46" s="29"/>
      <c r="T46" s="33" t="str">
        <f>T24</f>
        <v>–</v>
      </c>
      <c r="U46" s="29"/>
      <c r="V46" s="33" t="str">
        <f>V24</f>
        <v>–</v>
      </c>
      <c r="W46" s="29"/>
      <c r="X46" s="33" t="str">
        <f>X24</f>
        <v>–</v>
      </c>
      <c r="Y46" s="29"/>
      <c r="Z46" s="33" t="str">
        <f>Z24</f>
        <v>–</v>
      </c>
      <c r="AA46" s="29"/>
      <c r="AB46" s="33" t="str">
        <f>AB24</f>
        <v>–</v>
      </c>
      <c r="AC46" s="29"/>
      <c r="AD46" s="33" t="str">
        <f>AD24</f>
        <v>–</v>
      </c>
      <c r="AE46" s="29"/>
      <c r="AF46" s="33" t="str">
        <f>AF24</f>
        <v>–</v>
      </c>
      <c r="AG46" s="29"/>
      <c r="AH46" s="27" t="str">
        <f>AH24</f>
        <v>–</v>
      </c>
      <c r="AI46" s="29"/>
      <c r="AJ46" s="27" t="str">
        <f>AJ24</f>
        <v>–</v>
      </c>
      <c r="AK46" s="29"/>
      <c r="AL46" s="27" t="str">
        <f>AL24</f>
        <v>–</v>
      </c>
    </row>
    <row r="47" spans="1:39" x14ac:dyDescent="0.2">
      <c r="A47" s="22">
        <v>23</v>
      </c>
      <c r="B47" s="22"/>
      <c r="C47" s="4" t="s">
        <v>74</v>
      </c>
      <c r="D47" s="24" t="s">
        <v>2</v>
      </c>
      <c r="E47" s="24"/>
      <c r="F47" s="24" t="s">
        <v>2</v>
      </c>
      <c r="G47" s="34"/>
      <c r="H47" s="35">
        <v>3.5211267605633804E-2</v>
      </c>
      <c r="I47" s="36"/>
      <c r="J47" s="33" t="s">
        <v>2</v>
      </c>
      <c r="K47" s="33"/>
      <c r="L47" s="35">
        <v>3.5460992907801421E-2</v>
      </c>
      <c r="M47" s="36"/>
      <c r="N47" s="33" t="s">
        <v>2</v>
      </c>
      <c r="O47" s="36"/>
      <c r="P47" s="33" t="s">
        <v>2</v>
      </c>
      <c r="Q47" s="33"/>
      <c r="R47" s="33" t="s">
        <v>2</v>
      </c>
      <c r="S47" s="36"/>
      <c r="T47" s="33" t="s">
        <v>2</v>
      </c>
      <c r="U47" s="36"/>
      <c r="V47" s="33" t="s">
        <v>2</v>
      </c>
      <c r="W47" s="36"/>
      <c r="X47" s="33" t="s">
        <v>2</v>
      </c>
      <c r="Y47" s="36"/>
      <c r="Z47" s="33" t="s">
        <v>2</v>
      </c>
      <c r="AA47" s="33"/>
      <c r="AB47" s="33" t="s">
        <v>2</v>
      </c>
      <c r="AC47" s="36"/>
      <c r="AD47" s="33" t="s">
        <v>2</v>
      </c>
      <c r="AE47" s="36"/>
      <c r="AF47" s="33" t="s">
        <v>2</v>
      </c>
      <c r="AG47" s="36"/>
      <c r="AH47" s="27" t="s">
        <v>2</v>
      </c>
      <c r="AI47" s="36"/>
      <c r="AJ47" s="27" t="s">
        <v>2</v>
      </c>
      <c r="AK47" s="36"/>
      <c r="AL47" s="27" t="s">
        <v>2</v>
      </c>
    </row>
    <row r="48" spans="1:39" ht="22.5" x14ac:dyDescent="0.2">
      <c r="A48" s="22">
        <v>24</v>
      </c>
      <c r="B48" s="22"/>
      <c r="C48" s="4" t="s">
        <v>45</v>
      </c>
      <c r="D48" s="24" t="s">
        <v>2</v>
      </c>
      <c r="E48" s="24"/>
      <c r="F48" s="24" t="s">
        <v>2</v>
      </c>
      <c r="G48" s="34"/>
      <c r="H48" s="35">
        <v>0.62972292191435764</v>
      </c>
      <c r="I48" s="36"/>
      <c r="J48" s="33" t="s">
        <v>2</v>
      </c>
      <c r="K48" s="33"/>
      <c r="L48" s="35">
        <v>0.6337135614702154</v>
      </c>
      <c r="M48" s="36"/>
      <c r="N48" s="33" t="s">
        <v>2</v>
      </c>
      <c r="O48" s="36"/>
      <c r="P48" s="33" t="s">
        <v>2</v>
      </c>
      <c r="Q48" s="33"/>
      <c r="R48" s="33" t="s">
        <v>2</v>
      </c>
      <c r="S48" s="36"/>
      <c r="T48" s="33" t="s">
        <v>2</v>
      </c>
      <c r="U48" s="36"/>
      <c r="V48" s="33" t="s">
        <v>2</v>
      </c>
      <c r="W48" s="36"/>
      <c r="X48" s="33" t="s">
        <v>2</v>
      </c>
      <c r="Y48" s="36"/>
      <c r="Z48" s="33" t="s">
        <v>2</v>
      </c>
      <c r="AA48" s="33"/>
      <c r="AB48" s="33" t="s">
        <v>2</v>
      </c>
      <c r="AC48" s="36"/>
      <c r="AD48" s="33" t="s">
        <v>2</v>
      </c>
      <c r="AE48" s="36"/>
      <c r="AF48" s="33" t="s">
        <v>2</v>
      </c>
      <c r="AG48" s="36"/>
      <c r="AH48" s="27" t="s">
        <v>2</v>
      </c>
      <c r="AI48" s="36"/>
      <c r="AJ48" s="27" t="s">
        <v>2</v>
      </c>
      <c r="AK48" s="36"/>
      <c r="AL48" s="27" t="s">
        <v>2</v>
      </c>
    </row>
    <row r="49" spans="1:39" x14ac:dyDescent="0.2">
      <c r="A49" s="37"/>
      <c r="B49" s="37"/>
      <c r="C49" s="16"/>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row>
    <row r="50" spans="1:39" x14ac:dyDescent="0.2">
      <c r="A50" s="38"/>
      <c r="B50" s="5"/>
      <c r="C50" s="5"/>
      <c r="D50" s="5"/>
      <c r="E50" s="24"/>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row>
    <row r="51" spans="1:39" x14ac:dyDescent="0.2">
      <c r="A51" s="5"/>
      <c r="B51" s="15"/>
      <c r="C51" s="5" t="s">
        <v>7</v>
      </c>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row>
    <row r="52" spans="1:39" x14ac:dyDescent="0.2">
      <c r="B52" s="20"/>
      <c r="C52" s="5" t="s">
        <v>185</v>
      </c>
    </row>
    <row r="53" spans="1:39" x14ac:dyDescent="0.2">
      <c r="C53" s="15" t="s">
        <v>182</v>
      </c>
    </row>
  </sheetData>
  <customSheetViews>
    <customSheetView guid="{EA424B0A-06A3-4874-B080-734BBB58792A}" showPageBreaks="1" showGridLines="0" printArea="1">
      <selection activeCell="F8" sqref="D8:F8"/>
      <pageMargins left="3.937007874015748E-2" right="3.937007874015748E-2" top="0.74803149606299213" bottom="0.74803149606299213" header="0.31496062992125984" footer="0.31496062992125984"/>
      <pageSetup paperSize="9" scale="87" orientation="portrait" r:id="rId1"/>
    </customSheetView>
    <customSheetView guid="{03452A04-CA67-46E6-B0A2-BCD750928530}" showGridLines="0">
      <selection activeCell="H10" sqref="H10"/>
      <pageMargins left="3.937007874015748E-2" right="3.937007874015748E-2" top="0.74803149606299213" bottom="0.74803149606299213" header="0.31496062992125984" footer="0.31496062992125984"/>
      <pageSetup paperSize="9" scale="87" orientation="portrait" r:id="rId2"/>
    </customSheetView>
  </customSheetViews>
  <mergeCells count="38">
    <mergeCell ref="AL3:AM3"/>
    <mergeCell ref="AL22:AM22"/>
    <mergeCell ref="A3:C3"/>
    <mergeCell ref="F3:G3"/>
    <mergeCell ref="X3:Y3"/>
    <mergeCell ref="Z3:AA3"/>
    <mergeCell ref="D3:E3"/>
    <mergeCell ref="H3:I3"/>
    <mergeCell ref="J3:K3"/>
    <mergeCell ref="N3:O3"/>
    <mergeCell ref="R3:S3"/>
    <mergeCell ref="T3:U3"/>
    <mergeCell ref="V3:W3"/>
    <mergeCell ref="L3:M3"/>
    <mergeCell ref="A22:C22"/>
    <mergeCell ref="D22:E22"/>
    <mergeCell ref="F22:G22"/>
    <mergeCell ref="H22:I22"/>
    <mergeCell ref="J22:K22"/>
    <mergeCell ref="AJ3:AK3"/>
    <mergeCell ref="AF3:AG3"/>
    <mergeCell ref="AB3:AC3"/>
    <mergeCell ref="AD3:AE3"/>
    <mergeCell ref="AJ22:AK22"/>
    <mergeCell ref="AH22:AI22"/>
    <mergeCell ref="V22:W22"/>
    <mergeCell ref="AH3:AI3"/>
    <mergeCell ref="P3:Q3"/>
    <mergeCell ref="L22:M22"/>
    <mergeCell ref="N22:O22"/>
    <mergeCell ref="P22:Q22"/>
    <mergeCell ref="R22:S22"/>
    <mergeCell ref="T22:U22"/>
    <mergeCell ref="Z22:AA22"/>
    <mergeCell ref="AB22:AC22"/>
    <mergeCell ref="AD22:AE22"/>
    <mergeCell ref="AF22:AG22"/>
    <mergeCell ref="X22:Y22"/>
  </mergeCells>
  <phoneticPr fontId="6" type="noConversion"/>
  <pageMargins left="0.39370078740157483" right="0.39370078740157483" top="0.59055118110236227" bottom="0.74803149606299213" header="0.31496062992125984" footer="0.31496062992125984"/>
  <pageSetup paperSize="9" scale="87" orientation="portrait" r:id="rId3"/>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6"/>
  <sheetViews>
    <sheetView showGridLines="0" zoomScaleNormal="100" zoomScaleSheetLayoutView="100" workbookViewId="0">
      <selection activeCell="AM1" sqref="AM1"/>
    </sheetView>
  </sheetViews>
  <sheetFormatPr defaultRowHeight="12.75" outlineLevelCol="1" x14ac:dyDescent="0.2"/>
  <cols>
    <col min="1" max="1" width="2.85546875" style="13" customWidth="1"/>
    <col min="2" max="2" width="0.85546875" style="13" customWidth="1"/>
    <col min="3" max="3" width="41.7109375" style="13" customWidth="1"/>
    <col min="4" max="4" width="6.7109375" style="13" customWidth="1"/>
    <col min="5" max="5" width="1.28515625" style="13" customWidth="1"/>
    <col min="6" max="6" width="6.7109375" style="13" customWidth="1"/>
    <col min="7" max="7" width="1.28515625" style="13" customWidth="1"/>
    <col min="8" max="8" width="4.7109375" style="13" hidden="1" customWidth="1" outlineLevel="1"/>
    <col min="9" max="9" width="1.28515625" style="13" hidden="1" customWidth="1" outlineLevel="1"/>
    <col min="10" max="10" width="4.7109375" style="13" hidden="1" customWidth="1" outlineLevel="1"/>
    <col min="11" max="11" width="1.28515625" style="13" hidden="1" customWidth="1" outlineLevel="1"/>
    <col min="12" max="12" width="4.7109375" style="13" hidden="1" customWidth="1" outlineLevel="1"/>
    <col min="13" max="13" width="1.28515625" style="13" hidden="1" customWidth="1" outlineLevel="1"/>
    <col min="14" max="14" width="4.7109375" style="13" hidden="1" customWidth="1" outlineLevel="1"/>
    <col min="15" max="15" width="1.28515625" style="13" hidden="1" customWidth="1" outlineLevel="1"/>
    <col min="16" max="16" width="4.7109375" style="13" hidden="1" customWidth="1" outlineLevel="1"/>
    <col min="17" max="17" width="1.28515625" style="13" hidden="1" customWidth="1" outlineLevel="1"/>
    <col min="18" max="18" width="4.7109375" style="13" hidden="1" customWidth="1" outlineLevel="1"/>
    <col min="19" max="19" width="1.28515625" style="13" hidden="1" customWidth="1" outlineLevel="1"/>
    <col min="20" max="20" width="4.7109375" style="13" hidden="1" customWidth="1" outlineLevel="1"/>
    <col min="21" max="21" width="1.28515625" style="13" hidden="1" customWidth="1" outlineLevel="1"/>
    <col min="22" max="22" width="4.7109375" style="13" hidden="1" customWidth="1" outlineLevel="1"/>
    <col min="23" max="23" width="1.28515625" style="13" hidden="1" customWidth="1" outlineLevel="1"/>
    <col min="24" max="24" width="4.7109375" style="13" hidden="1" customWidth="1" outlineLevel="1"/>
    <col min="25" max="25" width="1.28515625" style="13" hidden="1" customWidth="1" outlineLevel="1"/>
    <col min="26" max="26" width="4.7109375" style="13" hidden="1" customWidth="1" outlineLevel="1"/>
    <col min="27" max="27" width="1.28515625" style="13" hidden="1" customWidth="1" outlineLevel="1"/>
    <col min="28" max="28" width="4.7109375" style="13" customWidth="1" collapsed="1"/>
    <col min="29" max="29" width="1.28515625" style="13" customWidth="1"/>
    <col min="30" max="30" width="4.7109375" style="13" customWidth="1"/>
    <col min="31" max="31" width="1.28515625" style="13" customWidth="1"/>
    <col min="32" max="32" width="4.7109375" style="13" customWidth="1"/>
    <col min="33" max="33" width="1.28515625" style="13" customWidth="1"/>
    <col min="34" max="34" width="4.7109375" style="13" customWidth="1"/>
    <col min="35" max="35" width="1.28515625" style="13" customWidth="1"/>
    <col min="36" max="36" width="4.7109375" style="13" customWidth="1"/>
    <col min="37" max="37" width="1.28515625" style="13" customWidth="1"/>
    <col min="38" max="38" width="4.7109375" style="13" customWidth="1"/>
    <col min="39" max="39" width="1.28515625" style="13" customWidth="1"/>
    <col min="40" max="16384" width="9.140625" style="13"/>
  </cols>
  <sheetData>
    <row r="1" spans="1:39" ht="14.25" customHeight="1" x14ac:dyDescent="0.2">
      <c r="A1" s="21" t="s">
        <v>21</v>
      </c>
    </row>
    <row r="2" spans="1:39" ht="14.25" customHeight="1" x14ac:dyDescent="0.2">
      <c r="A2" s="20" t="s">
        <v>22</v>
      </c>
    </row>
    <row r="3" spans="1:39" ht="24" customHeight="1" x14ac:dyDescent="0.2">
      <c r="A3" s="234"/>
      <c r="B3" s="234"/>
      <c r="C3" s="234"/>
      <c r="D3" s="235" t="s">
        <v>131</v>
      </c>
      <c r="E3" s="236"/>
      <c r="F3" s="235" t="s">
        <v>132</v>
      </c>
      <c r="G3" s="236"/>
      <c r="H3" s="233">
        <v>2000</v>
      </c>
      <c r="I3" s="233"/>
      <c r="J3" s="233">
        <v>2001</v>
      </c>
      <c r="K3" s="233"/>
      <c r="L3" s="233">
        <v>2002</v>
      </c>
      <c r="M3" s="233"/>
      <c r="N3" s="233">
        <v>2003</v>
      </c>
      <c r="O3" s="233"/>
      <c r="P3" s="233">
        <v>2004</v>
      </c>
      <c r="Q3" s="233"/>
      <c r="R3" s="233">
        <v>2005</v>
      </c>
      <c r="S3" s="233"/>
      <c r="T3" s="233">
        <v>2006</v>
      </c>
      <c r="U3" s="233"/>
      <c r="V3" s="233">
        <v>2007</v>
      </c>
      <c r="W3" s="233"/>
      <c r="X3" s="233">
        <v>2008</v>
      </c>
      <c r="Y3" s="233"/>
      <c r="Z3" s="233">
        <v>2009</v>
      </c>
      <c r="AA3" s="233"/>
      <c r="AB3" s="233">
        <v>2010</v>
      </c>
      <c r="AC3" s="233"/>
      <c r="AD3" s="233">
        <v>2011</v>
      </c>
      <c r="AE3" s="233"/>
      <c r="AF3" s="233">
        <v>2012</v>
      </c>
      <c r="AG3" s="233"/>
      <c r="AH3" s="233">
        <v>2013</v>
      </c>
      <c r="AI3" s="233"/>
      <c r="AJ3" s="233">
        <v>2014</v>
      </c>
      <c r="AK3" s="233"/>
      <c r="AL3" s="233">
        <v>2015</v>
      </c>
      <c r="AM3" s="233"/>
    </row>
    <row r="4" spans="1:39" ht="18" customHeight="1" x14ac:dyDescent="0.2">
      <c r="A4" s="22"/>
      <c r="B4" s="22"/>
      <c r="C4" s="23" t="s">
        <v>23</v>
      </c>
      <c r="D4" s="24"/>
      <c r="E4" s="25"/>
      <c r="F4" s="24"/>
      <c r="G4" s="26"/>
      <c r="H4" s="27"/>
      <c r="I4" s="28"/>
      <c r="J4" s="27"/>
      <c r="K4" s="28"/>
      <c r="L4" s="27"/>
      <c r="M4" s="28"/>
      <c r="N4" s="27"/>
      <c r="O4" s="28"/>
      <c r="P4" s="27"/>
      <c r="Q4" s="28"/>
      <c r="R4" s="27"/>
      <c r="S4" s="28"/>
      <c r="T4" s="27"/>
      <c r="U4" s="28"/>
      <c r="V4" s="27"/>
      <c r="W4" s="28"/>
      <c r="X4" s="27"/>
      <c r="Y4" s="28"/>
      <c r="Z4" s="27"/>
      <c r="AA4" s="28"/>
      <c r="AB4" s="27"/>
      <c r="AC4" s="28"/>
      <c r="AD4" s="27"/>
      <c r="AE4" s="28"/>
      <c r="AF4" s="27"/>
      <c r="AG4" s="29"/>
      <c r="AH4" s="27"/>
      <c r="AI4" s="29"/>
      <c r="AJ4" s="27"/>
      <c r="AK4" s="29"/>
    </row>
    <row r="5" spans="1:39" ht="14.1" customHeight="1" x14ac:dyDescent="0.2">
      <c r="A5" s="22">
        <v>1</v>
      </c>
      <c r="B5" s="22"/>
      <c r="C5" s="30" t="s">
        <v>139</v>
      </c>
      <c r="D5" s="24">
        <f>IF(SUM(T5,V5,X5,Z5,AB5)&gt;0,SUM(T5,V5,X5,Z5,AB5),"–")</f>
        <v>4</v>
      </c>
      <c r="E5" s="25"/>
      <c r="F5" s="24">
        <f>IF(SUM(AD5,AF5,AH5,AJ5,AL5)&gt;0,SUM(AD5,AF5,AH5,AJ5,AL5),"–")</f>
        <v>2</v>
      </c>
      <c r="G5" s="26"/>
      <c r="H5" s="27">
        <v>3</v>
      </c>
      <c r="I5" s="28"/>
      <c r="J5" s="27">
        <v>1</v>
      </c>
      <c r="K5" s="28"/>
      <c r="L5" s="27">
        <v>1</v>
      </c>
      <c r="M5" s="28"/>
      <c r="N5" s="27" t="s">
        <v>2</v>
      </c>
      <c r="O5" s="28"/>
      <c r="P5" s="27" t="s">
        <v>2</v>
      </c>
      <c r="Q5" s="28"/>
      <c r="R5" s="27">
        <v>2</v>
      </c>
      <c r="S5" s="28"/>
      <c r="T5" s="27" t="s">
        <v>2</v>
      </c>
      <c r="U5" s="28"/>
      <c r="V5" s="27">
        <v>2</v>
      </c>
      <c r="W5" s="28"/>
      <c r="X5" s="27" t="s">
        <v>2</v>
      </c>
      <c r="Y5" s="28"/>
      <c r="Z5" s="27">
        <v>1</v>
      </c>
      <c r="AA5" s="28"/>
      <c r="AB5" s="27">
        <v>1</v>
      </c>
      <c r="AC5" s="28"/>
      <c r="AD5" s="27">
        <v>2</v>
      </c>
      <c r="AE5" s="28"/>
      <c r="AF5" s="27" t="s">
        <v>2</v>
      </c>
      <c r="AG5" s="29"/>
      <c r="AH5" s="27" t="s">
        <v>2</v>
      </c>
      <c r="AI5" s="29"/>
      <c r="AJ5" s="27" t="s">
        <v>2</v>
      </c>
      <c r="AK5" s="29"/>
      <c r="AL5" s="27" t="s">
        <v>2</v>
      </c>
    </row>
    <row r="6" spans="1:39" ht="14.1" customHeight="1" x14ac:dyDescent="0.2">
      <c r="A6" s="22">
        <v>2</v>
      </c>
      <c r="B6" s="22"/>
      <c r="C6" s="4" t="s">
        <v>24</v>
      </c>
      <c r="D6" s="141" t="s">
        <v>3</v>
      </c>
      <c r="E6" s="25"/>
      <c r="F6" s="24">
        <f t="shared" ref="F6:F27" si="0">IF(SUM(AD6,AF6,AH6,AJ6,AL6)&gt;0,SUM(AD6,AF6,AH6,AJ6,AL6),"–")</f>
        <v>2</v>
      </c>
      <c r="G6" s="26"/>
      <c r="H6" s="27" t="s">
        <v>3</v>
      </c>
      <c r="I6" s="28"/>
      <c r="J6" s="27" t="s">
        <v>3</v>
      </c>
      <c r="K6" s="28"/>
      <c r="L6" s="27" t="s">
        <v>3</v>
      </c>
      <c r="M6" s="28"/>
      <c r="N6" s="27" t="s">
        <v>3</v>
      </c>
      <c r="O6" s="28"/>
      <c r="P6" s="27" t="s">
        <v>3</v>
      </c>
      <c r="Q6" s="28"/>
      <c r="R6" s="27" t="s">
        <v>3</v>
      </c>
      <c r="S6" s="28"/>
      <c r="T6" s="27" t="s">
        <v>3</v>
      </c>
      <c r="U6" s="28"/>
      <c r="V6" s="27" t="s">
        <v>3</v>
      </c>
      <c r="W6" s="28"/>
      <c r="X6" s="27" t="s">
        <v>3</v>
      </c>
      <c r="Y6" s="28"/>
      <c r="Z6" s="27">
        <v>1</v>
      </c>
      <c r="AA6" s="28"/>
      <c r="AB6" s="27">
        <v>1</v>
      </c>
      <c r="AC6" s="28"/>
      <c r="AD6" s="27">
        <v>2</v>
      </c>
      <c r="AE6" s="28"/>
      <c r="AF6" s="27" t="s">
        <v>2</v>
      </c>
      <c r="AG6" s="29"/>
      <c r="AH6" s="27" t="s">
        <v>2</v>
      </c>
      <c r="AI6" s="29"/>
      <c r="AJ6" s="27" t="s">
        <v>2</v>
      </c>
      <c r="AK6" s="29"/>
      <c r="AL6" s="27" t="s">
        <v>2</v>
      </c>
    </row>
    <row r="7" spans="1:39" ht="14.1" customHeight="1" x14ac:dyDescent="0.2">
      <c r="A7" s="22">
        <v>3</v>
      </c>
      <c r="B7" s="22"/>
      <c r="C7" s="4" t="s">
        <v>25</v>
      </c>
      <c r="D7" s="141" t="s">
        <v>3</v>
      </c>
      <c r="E7" s="25"/>
      <c r="F7" s="24" t="str">
        <f t="shared" si="0"/>
        <v>–</v>
      </c>
      <c r="G7" s="26"/>
      <c r="H7" s="27" t="s">
        <v>3</v>
      </c>
      <c r="I7" s="28"/>
      <c r="J7" s="27" t="s">
        <v>3</v>
      </c>
      <c r="K7" s="28"/>
      <c r="L7" s="27" t="s">
        <v>3</v>
      </c>
      <c r="M7" s="28"/>
      <c r="N7" s="27" t="s">
        <v>3</v>
      </c>
      <c r="O7" s="28"/>
      <c r="P7" s="27" t="s">
        <v>3</v>
      </c>
      <c r="Q7" s="28"/>
      <c r="R7" s="27" t="s">
        <v>3</v>
      </c>
      <c r="S7" s="28"/>
      <c r="T7" s="27" t="s">
        <v>3</v>
      </c>
      <c r="U7" s="28"/>
      <c r="V7" s="27" t="s">
        <v>3</v>
      </c>
      <c r="W7" s="28"/>
      <c r="X7" s="27" t="s">
        <v>3</v>
      </c>
      <c r="Y7" s="28"/>
      <c r="Z7" s="27" t="s">
        <v>2</v>
      </c>
      <c r="AA7" s="28"/>
      <c r="AB7" s="27" t="s">
        <v>2</v>
      </c>
      <c r="AC7" s="28"/>
      <c r="AD7" s="27" t="s">
        <v>2</v>
      </c>
      <c r="AE7" s="28"/>
      <c r="AF7" s="27" t="s">
        <v>2</v>
      </c>
      <c r="AG7" s="29"/>
      <c r="AH7" s="27" t="s">
        <v>2</v>
      </c>
      <c r="AI7" s="29"/>
      <c r="AJ7" s="27" t="s">
        <v>2</v>
      </c>
      <c r="AK7" s="29"/>
      <c r="AL7" s="27" t="s">
        <v>2</v>
      </c>
    </row>
    <row r="8" spans="1:39" ht="14.1" customHeight="1" x14ac:dyDescent="0.2">
      <c r="A8" s="22">
        <v>4</v>
      </c>
      <c r="B8" s="22"/>
      <c r="C8" s="31" t="s">
        <v>26</v>
      </c>
      <c r="D8" s="24" t="str">
        <f>IF(SUM(T8,V8,X8,Z8,AB8)&gt;0,SUM(T8,V8,X8,Z8,AB8),"–")</f>
        <v>–</v>
      </c>
      <c r="E8" s="25"/>
      <c r="F8" s="24" t="str">
        <f t="shared" si="0"/>
        <v>–</v>
      </c>
      <c r="G8" s="26"/>
      <c r="H8" s="27">
        <v>1</v>
      </c>
      <c r="I8" s="28"/>
      <c r="J8" s="27" t="s">
        <v>2</v>
      </c>
      <c r="K8" s="28"/>
      <c r="L8" s="27">
        <v>1</v>
      </c>
      <c r="M8" s="28"/>
      <c r="N8" s="27" t="s">
        <v>2</v>
      </c>
      <c r="O8" s="28"/>
      <c r="P8" s="27" t="s">
        <v>2</v>
      </c>
      <c r="Q8" s="28"/>
      <c r="R8" s="27" t="s">
        <v>2</v>
      </c>
      <c r="S8" s="28"/>
      <c r="T8" s="27" t="s">
        <v>2</v>
      </c>
      <c r="U8" s="28"/>
      <c r="V8" s="27" t="s">
        <v>2</v>
      </c>
      <c r="W8" s="28"/>
      <c r="X8" s="27" t="s">
        <v>2</v>
      </c>
      <c r="Y8" s="28"/>
      <c r="Z8" s="27" t="s">
        <v>2</v>
      </c>
      <c r="AA8" s="28"/>
      <c r="AB8" s="27" t="s">
        <v>2</v>
      </c>
      <c r="AC8" s="28"/>
      <c r="AD8" s="27" t="s">
        <v>2</v>
      </c>
      <c r="AE8" s="28"/>
      <c r="AF8" s="27" t="s">
        <v>2</v>
      </c>
      <c r="AG8" s="29"/>
      <c r="AH8" s="27" t="s">
        <v>2</v>
      </c>
      <c r="AI8" s="29"/>
      <c r="AJ8" s="27" t="s">
        <v>2</v>
      </c>
      <c r="AK8" s="29"/>
      <c r="AL8" s="27" t="s">
        <v>2</v>
      </c>
    </row>
    <row r="9" spans="1:39" ht="14.1" customHeight="1" x14ac:dyDescent="0.2">
      <c r="A9" s="22">
        <v>5</v>
      </c>
      <c r="B9" s="22"/>
      <c r="C9" s="4" t="s">
        <v>24</v>
      </c>
      <c r="D9" s="141" t="s">
        <v>3</v>
      </c>
      <c r="E9" s="25"/>
      <c r="F9" s="24" t="str">
        <f t="shared" si="0"/>
        <v>–</v>
      </c>
      <c r="G9" s="26"/>
      <c r="H9" s="27" t="s">
        <v>3</v>
      </c>
      <c r="I9" s="28"/>
      <c r="J9" s="27" t="s">
        <v>3</v>
      </c>
      <c r="K9" s="28"/>
      <c r="L9" s="27" t="s">
        <v>3</v>
      </c>
      <c r="M9" s="28"/>
      <c r="N9" s="27" t="s">
        <v>3</v>
      </c>
      <c r="O9" s="28"/>
      <c r="P9" s="27" t="s">
        <v>3</v>
      </c>
      <c r="Q9" s="28"/>
      <c r="R9" s="27" t="s">
        <v>3</v>
      </c>
      <c r="S9" s="28"/>
      <c r="T9" s="27" t="s">
        <v>3</v>
      </c>
      <c r="U9" s="28"/>
      <c r="V9" s="27" t="s">
        <v>3</v>
      </c>
      <c r="W9" s="28"/>
      <c r="X9" s="27" t="s">
        <v>3</v>
      </c>
      <c r="Y9" s="28"/>
      <c r="Z9" s="27" t="s">
        <v>2</v>
      </c>
      <c r="AA9" s="28"/>
      <c r="AB9" s="27" t="s">
        <v>2</v>
      </c>
      <c r="AC9" s="28"/>
      <c r="AD9" s="27" t="s">
        <v>2</v>
      </c>
      <c r="AE9" s="28"/>
      <c r="AF9" s="27" t="s">
        <v>2</v>
      </c>
      <c r="AG9" s="29"/>
      <c r="AH9" s="27" t="s">
        <v>2</v>
      </c>
      <c r="AI9" s="29"/>
      <c r="AJ9" s="27" t="s">
        <v>2</v>
      </c>
      <c r="AK9" s="29"/>
      <c r="AL9" s="27" t="s">
        <v>2</v>
      </c>
    </row>
    <row r="10" spans="1:39" ht="14.1" customHeight="1" x14ac:dyDescent="0.2">
      <c r="A10" s="22">
        <v>6</v>
      </c>
      <c r="B10" s="22"/>
      <c r="C10" s="4" t="s">
        <v>25</v>
      </c>
      <c r="D10" s="141" t="s">
        <v>3</v>
      </c>
      <c r="E10" s="25"/>
      <c r="F10" s="24" t="str">
        <f t="shared" si="0"/>
        <v>–</v>
      </c>
      <c r="G10" s="26"/>
      <c r="H10" s="27" t="s">
        <v>3</v>
      </c>
      <c r="I10" s="28"/>
      <c r="J10" s="27" t="s">
        <v>3</v>
      </c>
      <c r="K10" s="28"/>
      <c r="L10" s="27" t="s">
        <v>3</v>
      </c>
      <c r="M10" s="28"/>
      <c r="N10" s="27" t="s">
        <v>3</v>
      </c>
      <c r="O10" s="28"/>
      <c r="P10" s="27" t="s">
        <v>3</v>
      </c>
      <c r="Q10" s="28"/>
      <c r="R10" s="27" t="s">
        <v>3</v>
      </c>
      <c r="S10" s="28"/>
      <c r="T10" s="27" t="s">
        <v>3</v>
      </c>
      <c r="U10" s="28"/>
      <c r="V10" s="27" t="s">
        <v>3</v>
      </c>
      <c r="W10" s="28"/>
      <c r="X10" s="27" t="s">
        <v>3</v>
      </c>
      <c r="Y10" s="28"/>
      <c r="Z10" s="27" t="s">
        <v>2</v>
      </c>
      <c r="AA10" s="28"/>
      <c r="AB10" s="27" t="s">
        <v>2</v>
      </c>
      <c r="AC10" s="28"/>
      <c r="AD10" s="27" t="s">
        <v>2</v>
      </c>
      <c r="AE10" s="28"/>
      <c r="AF10" s="27" t="s">
        <v>2</v>
      </c>
      <c r="AG10" s="29"/>
      <c r="AH10" s="27" t="s">
        <v>2</v>
      </c>
      <c r="AI10" s="29"/>
      <c r="AJ10" s="27" t="s">
        <v>2</v>
      </c>
      <c r="AK10" s="29"/>
      <c r="AL10" s="27" t="s">
        <v>2</v>
      </c>
    </row>
    <row r="11" spans="1:39" ht="14.1" customHeight="1" x14ac:dyDescent="0.2">
      <c r="A11" s="22">
        <v>7</v>
      </c>
      <c r="B11" s="22"/>
      <c r="C11" s="183" t="s">
        <v>173</v>
      </c>
      <c r="D11" s="141" t="s">
        <v>3</v>
      </c>
      <c r="E11" s="141"/>
      <c r="F11" s="141" t="s">
        <v>3</v>
      </c>
      <c r="G11" s="26"/>
      <c r="H11" s="50" t="s">
        <v>3</v>
      </c>
      <c r="I11" s="28"/>
      <c r="J11" s="50" t="s">
        <v>3</v>
      </c>
      <c r="K11" s="28"/>
      <c r="L11" s="50" t="s">
        <v>3</v>
      </c>
      <c r="M11" s="28"/>
      <c r="N11" s="50" t="s">
        <v>3</v>
      </c>
      <c r="O11" s="28"/>
      <c r="P11" s="50" t="s">
        <v>3</v>
      </c>
      <c r="Q11" s="28"/>
      <c r="R11" s="50" t="s">
        <v>3</v>
      </c>
      <c r="S11" s="28"/>
      <c r="T11" s="50" t="s">
        <v>3</v>
      </c>
      <c r="U11" s="28"/>
      <c r="V11" s="50" t="s">
        <v>3</v>
      </c>
      <c r="W11" s="28"/>
      <c r="X11" s="50" t="s">
        <v>3</v>
      </c>
      <c r="Y11" s="28"/>
      <c r="Z11" s="50" t="s">
        <v>3</v>
      </c>
      <c r="AA11" s="28"/>
      <c r="AB11" s="50" t="s">
        <v>3</v>
      </c>
      <c r="AC11" s="28"/>
      <c r="AD11" s="50" t="s">
        <v>3</v>
      </c>
      <c r="AE11" s="28"/>
      <c r="AF11" s="50" t="s">
        <v>3</v>
      </c>
      <c r="AG11" s="41"/>
      <c r="AH11" s="50" t="s">
        <v>3</v>
      </c>
      <c r="AI11" s="41"/>
      <c r="AJ11" s="27" t="s">
        <v>2</v>
      </c>
      <c r="AK11" s="43"/>
      <c r="AL11" s="27" t="s">
        <v>2</v>
      </c>
    </row>
    <row r="12" spans="1:39" ht="14.1" customHeight="1" x14ac:dyDescent="0.2">
      <c r="A12" s="22">
        <v>8</v>
      </c>
      <c r="B12" s="22"/>
      <c r="C12" s="131" t="s">
        <v>24</v>
      </c>
      <c r="D12" s="141" t="s">
        <v>3</v>
      </c>
      <c r="E12" s="141"/>
      <c r="F12" s="141" t="s">
        <v>3</v>
      </c>
      <c r="G12" s="26"/>
      <c r="H12" s="50" t="s">
        <v>3</v>
      </c>
      <c r="I12" s="28"/>
      <c r="J12" s="50" t="s">
        <v>3</v>
      </c>
      <c r="K12" s="28"/>
      <c r="L12" s="50" t="s">
        <v>3</v>
      </c>
      <c r="M12" s="28"/>
      <c r="N12" s="50" t="s">
        <v>3</v>
      </c>
      <c r="O12" s="28"/>
      <c r="P12" s="50" t="s">
        <v>3</v>
      </c>
      <c r="Q12" s="28"/>
      <c r="R12" s="50" t="s">
        <v>3</v>
      </c>
      <c r="S12" s="28"/>
      <c r="T12" s="50" t="s">
        <v>3</v>
      </c>
      <c r="U12" s="28"/>
      <c r="V12" s="50" t="s">
        <v>3</v>
      </c>
      <c r="W12" s="28"/>
      <c r="X12" s="50" t="s">
        <v>3</v>
      </c>
      <c r="Y12" s="28"/>
      <c r="Z12" s="50" t="s">
        <v>3</v>
      </c>
      <c r="AA12" s="28"/>
      <c r="AB12" s="50" t="s">
        <v>3</v>
      </c>
      <c r="AC12" s="28"/>
      <c r="AD12" s="50" t="s">
        <v>3</v>
      </c>
      <c r="AE12" s="28"/>
      <c r="AF12" s="50" t="s">
        <v>3</v>
      </c>
      <c r="AG12" s="41"/>
      <c r="AH12" s="50" t="s">
        <v>3</v>
      </c>
      <c r="AI12" s="41"/>
      <c r="AJ12" s="27" t="s">
        <v>2</v>
      </c>
      <c r="AK12" s="43"/>
      <c r="AL12" s="27" t="s">
        <v>2</v>
      </c>
    </row>
    <row r="13" spans="1:39" ht="14.1" customHeight="1" x14ac:dyDescent="0.2">
      <c r="A13" s="22">
        <v>9</v>
      </c>
      <c r="B13" s="22"/>
      <c r="C13" s="131" t="s">
        <v>25</v>
      </c>
      <c r="D13" s="141" t="s">
        <v>3</v>
      </c>
      <c r="E13" s="141"/>
      <c r="F13" s="141" t="s">
        <v>3</v>
      </c>
      <c r="G13" s="26"/>
      <c r="H13" s="50" t="s">
        <v>3</v>
      </c>
      <c r="I13" s="28"/>
      <c r="J13" s="50" t="s">
        <v>3</v>
      </c>
      <c r="K13" s="28"/>
      <c r="L13" s="50" t="s">
        <v>3</v>
      </c>
      <c r="M13" s="28"/>
      <c r="N13" s="50" t="s">
        <v>3</v>
      </c>
      <c r="O13" s="28"/>
      <c r="P13" s="50" t="s">
        <v>3</v>
      </c>
      <c r="Q13" s="28"/>
      <c r="R13" s="50" t="s">
        <v>3</v>
      </c>
      <c r="S13" s="28"/>
      <c r="T13" s="50" t="s">
        <v>3</v>
      </c>
      <c r="U13" s="28"/>
      <c r="V13" s="50" t="s">
        <v>3</v>
      </c>
      <c r="W13" s="28"/>
      <c r="X13" s="50" t="s">
        <v>3</v>
      </c>
      <c r="Y13" s="28"/>
      <c r="Z13" s="50" t="s">
        <v>3</v>
      </c>
      <c r="AA13" s="28"/>
      <c r="AB13" s="50" t="s">
        <v>3</v>
      </c>
      <c r="AC13" s="28"/>
      <c r="AD13" s="50" t="s">
        <v>3</v>
      </c>
      <c r="AE13" s="28"/>
      <c r="AF13" s="50" t="s">
        <v>3</v>
      </c>
      <c r="AG13" s="41"/>
      <c r="AH13" s="50" t="s">
        <v>3</v>
      </c>
      <c r="AI13" s="41"/>
      <c r="AJ13" s="27" t="s">
        <v>2</v>
      </c>
      <c r="AK13" s="43"/>
      <c r="AL13" s="27" t="s">
        <v>2</v>
      </c>
    </row>
    <row r="14" spans="1:39" ht="24" customHeight="1" x14ac:dyDescent="0.2">
      <c r="A14" s="22">
        <v>10</v>
      </c>
      <c r="B14" s="22"/>
      <c r="C14" s="30" t="s">
        <v>27</v>
      </c>
      <c r="D14" s="24">
        <f>IF(SUM(T14,V14,X14,Z14,AB14)&gt;0,SUM(T14,V14,X14,Z14,AB14),"–")</f>
        <v>7</v>
      </c>
      <c r="E14" s="25"/>
      <c r="F14" s="24">
        <f t="shared" si="0"/>
        <v>12</v>
      </c>
      <c r="G14" s="26"/>
      <c r="H14" s="27" t="s">
        <v>3</v>
      </c>
      <c r="I14" s="28"/>
      <c r="J14" s="27" t="s">
        <v>3</v>
      </c>
      <c r="K14" s="28"/>
      <c r="L14" s="27" t="s">
        <v>3</v>
      </c>
      <c r="M14" s="28"/>
      <c r="N14" s="27" t="s">
        <v>3</v>
      </c>
      <c r="O14" s="28"/>
      <c r="P14" s="27" t="s">
        <v>3</v>
      </c>
      <c r="Q14" s="28"/>
      <c r="R14" s="27" t="s">
        <v>3</v>
      </c>
      <c r="S14" s="28"/>
      <c r="T14" s="27">
        <v>2</v>
      </c>
      <c r="U14" s="28"/>
      <c r="V14" s="27">
        <v>1</v>
      </c>
      <c r="W14" s="28"/>
      <c r="X14" s="27">
        <v>2</v>
      </c>
      <c r="Y14" s="28"/>
      <c r="Z14" s="27" t="s">
        <v>2</v>
      </c>
      <c r="AA14" s="28"/>
      <c r="AB14" s="27">
        <v>2</v>
      </c>
      <c r="AC14" s="28"/>
      <c r="AD14" s="27">
        <v>2</v>
      </c>
      <c r="AE14" s="28"/>
      <c r="AF14" s="27">
        <v>5</v>
      </c>
      <c r="AG14" s="29"/>
      <c r="AH14" s="27">
        <v>2</v>
      </c>
      <c r="AI14" s="29"/>
      <c r="AJ14" s="27">
        <v>1</v>
      </c>
      <c r="AK14" s="29"/>
      <c r="AL14" s="198">
        <v>2</v>
      </c>
    </row>
    <row r="15" spans="1:39" ht="14.1" customHeight="1" x14ac:dyDescent="0.2">
      <c r="A15" s="22">
        <v>11</v>
      </c>
      <c r="B15" s="22"/>
      <c r="C15" s="4" t="s">
        <v>24</v>
      </c>
      <c r="D15" s="141" t="s">
        <v>3</v>
      </c>
      <c r="E15" s="25"/>
      <c r="F15" s="24">
        <f t="shared" si="0"/>
        <v>2</v>
      </c>
      <c r="G15" s="26"/>
      <c r="H15" s="27" t="s">
        <v>3</v>
      </c>
      <c r="I15" s="28"/>
      <c r="J15" s="27" t="s">
        <v>3</v>
      </c>
      <c r="K15" s="28"/>
      <c r="L15" s="27" t="s">
        <v>3</v>
      </c>
      <c r="M15" s="28"/>
      <c r="N15" s="27" t="s">
        <v>3</v>
      </c>
      <c r="O15" s="28"/>
      <c r="P15" s="27" t="s">
        <v>3</v>
      </c>
      <c r="Q15" s="28"/>
      <c r="R15" s="27" t="s">
        <v>3</v>
      </c>
      <c r="S15" s="28"/>
      <c r="T15" s="27" t="s">
        <v>3</v>
      </c>
      <c r="U15" s="28"/>
      <c r="V15" s="27" t="s">
        <v>3</v>
      </c>
      <c r="W15" s="28"/>
      <c r="X15" s="27" t="s">
        <v>3</v>
      </c>
      <c r="Y15" s="28"/>
      <c r="Z15" s="27" t="s">
        <v>2</v>
      </c>
      <c r="AA15" s="28"/>
      <c r="AB15" s="27" t="s">
        <v>2</v>
      </c>
      <c r="AC15" s="28"/>
      <c r="AD15" s="27">
        <v>2</v>
      </c>
      <c r="AE15" s="28"/>
      <c r="AF15" s="27" t="s">
        <v>2</v>
      </c>
      <c r="AG15" s="29"/>
      <c r="AH15" s="27" t="s">
        <v>2</v>
      </c>
      <c r="AI15" s="29"/>
      <c r="AJ15" s="27" t="s">
        <v>2</v>
      </c>
      <c r="AK15" s="29"/>
      <c r="AL15" s="27" t="s">
        <v>2</v>
      </c>
    </row>
    <row r="16" spans="1:39" ht="14.1" customHeight="1" x14ac:dyDescent="0.2">
      <c r="A16" s="22">
        <v>12</v>
      </c>
      <c r="B16" s="22"/>
      <c r="C16" s="4" t="s">
        <v>25</v>
      </c>
      <c r="D16" s="141" t="s">
        <v>3</v>
      </c>
      <c r="E16" s="25"/>
      <c r="F16" s="24">
        <f t="shared" si="0"/>
        <v>10</v>
      </c>
      <c r="G16" s="26"/>
      <c r="H16" s="27" t="s">
        <v>3</v>
      </c>
      <c r="I16" s="28"/>
      <c r="J16" s="27" t="s">
        <v>3</v>
      </c>
      <c r="K16" s="28"/>
      <c r="L16" s="27" t="s">
        <v>3</v>
      </c>
      <c r="M16" s="28"/>
      <c r="N16" s="27" t="s">
        <v>3</v>
      </c>
      <c r="O16" s="28"/>
      <c r="P16" s="27" t="s">
        <v>3</v>
      </c>
      <c r="Q16" s="28"/>
      <c r="R16" s="27" t="s">
        <v>3</v>
      </c>
      <c r="S16" s="28"/>
      <c r="T16" s="27" t="s">
        <v>3</v>
      </c>
      <c r="U16" s="28"/>
      <c r="V16" s="27" t="s">
        <v>3</v>
      </c>
      <c r="W16" s="28"/>
      <c r="X16" s="27" t="s">
        <v>3</v>
      </c>
      <c r="Y16" s="28"/>
      <c r="Z16" s="27" t="s">
        <v>2</v>
      </c>
      <c r="AA16" s="28"/>
      <c r="AB16" s="27">
        <v>2</v>
      </c>
      <c r="AC16" s="28"/>
      <c r="AD16" s="27" t="s">
        <v>2</v>
      </c>
      <c r="AE16" s="28"/>
      <c r="AF16" s="27">
        <v>5</v>
      </c>
      <c r="AG16" s="29"/>
      <c r="AH16" s="27">
        <v>2</v>
      </c>
      <c r="AI16" s="29"/>
      <c r="AJ16" s="27">
        <v>1</v>
      </c>
      <c r="AK16" s="29"/>
      <c r="AL16" s="198">
        <v>2</v>
      </c>
    </row>
    <row r="17" spans="1:39" ht="14.1" customHeight="1" x14ac:dyDescent="0.2">
      <c r="A17" s="22">
        <v>13</v>
      </c>
      <c r="B17" s="22"/>
      <c r="C17" s="30" t="s">
        <v>28</v>
      </c>
      <c r="D17" s="24">
        <f>IF(SUM(T17,V17,X17,Z17,AB17)&gt;0,SUM(T17,V17,X17,Z17,AB17),"–")</f>
        <v>2</v>
      </c>
      <c r="E17" s="25"/>
      <c r="F17" s="24">
        <f t="shared" si="0"/>
        <v>2</v>
      </c>
      <c r="G17" s="26"/>
      <c r="H17" s="27">
        <v>2</v>
      </c>
      <c r="I17" s="28"/>
      <c r="J17" s="27">
        <v>2</v>
      </c>
      <c r="K17" s="28"/>
      <c r="L17" s="27">
        <v>3</v>
      </c>
      <c r="M17" s="28"/>
      <c r="N17" s="27" t="s">
        <v>2</v>
      </c>
      <c r="O17" s="28"/>
      <c r="P17" s="27">
        <v>3</v>
      </c>
      <c r="Q17" s="28"/>
      <c r="R17" s="27" t="s">
        <v>2</v>
      </c>
      <c r="S17" s="32"/>
      <c r="T17" s="27" t="s">
        <v>2</v>
      </c>
      <c r="U17" s="19"/>
      <c r="V17" s="27" t="s">
        <v>2</v>
      </c>
      <c r="W17" s="28"/>
      <c r="X17" s="27" t="s">
        <v>2</v>
      </c>
      <c r="Y17" s="28"/>
      <c r="Z17" s="27" t="s">
        <v>2</v>
      </c>
      <c r="AA17" s="28"/>
      <c r="AB17" s="27">
        <v>2</v>
      </c>
      <c r="AC17" s="28"/>
      <c r="AD17" s="27">
        <v>1</v>
      </c>
      <c r="AE17" s="28"/>
      <c r="AF17" s="27" t="s">
        <v>2</v>
      </c>
      <c r="AG17" s="29"/>
      <c r="AH17" s="27">
        <v>1</v>
      </c>
      <c r="AI17" s="29"/>
      <c r="AJ17" s="27" t="s">
        <v>2</v>
      </c>
      <c r="AK17" s="29"/>
      <c r="AL17" s="27" t="s">
        <v>2</v>
      </c>
    </row>
    <row r="18" spans="1:39" ht="14.1" customHeight="1" x14ac:dyDescent="0.2">
      <c r="A18" s="22">
        <v>14</v>
      </c>
      <c r="B18" s="22"/>
      <c r="C18" s="4" t="s">
        <v>24</v>
      </c>
      <c r="D18" s="141" t="s">
        <v>3</v>
      </c>
      <c r="E18" s="25"/>
      <c r="F18" s="24">
        <f t="shared" si="0"/>
        <v>1</v>
      </c>
      <c r="G18" s="26"/>
      <c r="H18" s="27" t="s">
        <v>3</v>
      </c>
      <c r="I18" s="28"/>
      <c r="J18" s="27" t="s">
        <v>3</v>
      </c>
      <c r="K18" s="28"/>
      <c r="L18" s="27" t="s">
        <v>3</v>
      </c>
      <c r="M18" s="28"/>
      <c r="N18" s="27" t="s">
        <v>3</v>
      </c>
      <c r="O18" s="28"/>
      <c r="P18" s="27" t="s">
        <v>3</v>
      </c>
      <c r="Q18" s="28"/>
      <c r="R18" s="27" t="s">
        <v>3</v>
      </c>
      <c r="S18" s="32"/>
      <c r="T18" s="27" t="s">
        <v>3</v>
      </c>
      <c r="U18" s="19"/>
      <c r="V18" s="27" t="s">
        <v>3</v>
      </c>
      <c r="W18" s="28"/>
      <c r="X18" s="27" t="s">
        <v>3</v>
      </c>
      <c r="Y18" s="28"/>
      <c r="Z18" s="27" t="s">
        <v>2</v>
      </c>
      <c r="AA18" s="28"/>
      <c r="AB18" s="27">
        <v>1</v>
      </c>
      <c r="AC18" s="28"/>
      <c r="AD18" s="27" t="s">
        <v>2</v>
      </c>
      <c r="AE18" s="28"/>
      <c r="AF18" s="27" t="s">
        <v>2</v>
      </c>
      <c r="AG18" s="29"/>
      <c r="AH18" s="27">
        <v>1</v>
      </c>
      <c r="AI18" s="29"/>
      <c r="AJ18" s="27" t="s">
        <v>2</v>
      </c>
      <c r="AK18" s="29"/>
      <c r="AL18" s="27" t="s">
        <v>2</v>
      </c>
    </row>
    <row r="19" spans="1:39" ht="14.1" customHeight="1" x14ac:dyDescent="0.2">
      <c r="A19" s="22">
        <v>15</v>
      </c>
      <c r="B19" s="22"/>
      <c r="C19" s="4" t="s">
        <v>25</v>
      </c>
      <c r="D19" s="141" t="s">
        <v>3</v>
      </c>
      <c r="E19" s="25"/>
      <c r="F19" s="24">
        <f t="shared" si="0"/>
        <v>1</v>
      </c>
      <c r="G19" s="26"/>
      <c r="H19" s="27" t="s">
        <v>3</v>
      </c>
      <c r="I19" s="28"/>
      <c r="J19" s="27" t="s">
        <v>3</v>
      </c>
      <c r="K19" s="28"/>
      <c r="L19" s="27" t="s">
        <v>3</v>
      </c>
      <c r="M19" s="28"/>
      <c r="N19" s="27" t="s">
        <v>3</v>
      </c>
      <c r="O19" s="28"/>
      <c r="P19" s="27" t="s">
        <v>3</v>
      </c>
      <c r="Q19" s="28"/>
      <c r="R19" s="27" t="s">
        <v>3</v>
      </c>
      <c r="S19" s="32"/>
      <c r="T19" s="27" t="s">
        <v>3</v>
      </c>
      <c r="U19" s="19"/>
      <c r="V19" s="27" t="s">
        <v>3</v>
      </c>
      <c r="W19" s="28"/>
      <c r="X19" s="27" t="s">
        <v>3</v>
      </c>
      <c r="Y19" s="28"/>
      <c r="Z19" s="27" t="s">
        <v>2</v>
      </c>
      <c r="AA19" s="28"/>
      <c r="AB19" s="27">
        <v>1</v>
      </c>
      <c r="AC19" s="28"/>
      <c r="AD19" s="27">
        <v>1</v>
      </c>
      <c r="AE19" s="28"/>
      <c r="AF19" s="27" t="s">
        <v>2</v>
      </c>
      <c r="AG19" s="29"/>
      <c r="AH19" s="27" t="s">
        <v>2</v>
      </c>
      <c r="AI19" s="29"/>
      <c r="AJ19" s="27" t="s">
        <v>2</v>
      </c>
      <c r="AK19" s="29"/>
      <c r="AL19" s="27" t="s">
        <v>2</v>
      </c>
    </row>
    <row r="20" spans="1:39" s="21" customFormat="1" ht="14.1" customHeight="1" x14ac:dyDescent="0.2">
      <c r="A20" s="22">
        <v>16</v>
      </c>
      <c r="B20" s="96"/>
      <c r="C20" s="23" t="s">
        <v>61</v>
      </c>
      <c r="D20" s="98">
        <f>IF(SUM(T20,V20,X20,Z20,AB20)&gt;0,SUM(T20,V20,X20,Z20,AB20),"–")</f>
        <v>13</v>
      </c>
      <c r="E20" s="99"/>
      <c r="F20" s="98">
        <f t="shared" si="0"/>
        <v>16</v>
      </c>
      <c r="G20" s="104"/>
      <c r="H20" s="105">
        <f>IF(SUM(H5,H8,H14,H17)&gt;0,SUM(H5,H8,H14,H17),"–")</f>
        <v>6</v>
      </c>
      <c r="I20" s="102"/>
      <c r="J20" s="105">
        <f>IF(SUM(J5,J8,J14,J17)&gt;0,SUM(J5,J8,J14,J17),"–")</f>
        <v>3</v>
      </c>
      <c r="K20" s="102"/>
      <c r="L20" s="105">
        <f>IF(SUM(L5,L8,L14,L17)&gt;0,SUM(L5,L8,L14,L17),"–")</f>
        <v>5</v>
      </c>
      <c r="M20" s="102"/>
      <c r="N20" s="105" t="str">
        <f>IF(SUM(N5,N8,N14,N17)&gt;0,SUM(N5,N8,N14,N17),"–")</f>
        <v>–</v>
      </c>
      <c r="O20" s="102"/>
      <c r="P20" s="105">
        <f>IF(SUM(P5,P8,P14,P17)&gt;0,SUM(P5,P8,P14,P17),"–")</f>
        <v>3</v>
      </c>
      <c r="Q20" s="102"/>
      <c r="R20" s="105">
        <f>IF(SUM(R5,R8,R14,R17)&gt;0,SUM(R5,R8,R14,R17),"–")</f>
        <v>2</v>
      </c>
      <c r="S20" s="102"/>
      <c r="T20" s="105">
        <f>IF(SUM(T5,T8,T14,T17)&gt;0,SUM(T5,T8,T14,T17),"–")</f>
        <v>2</v>
      </c>
      <c r="U20" s="102"/>
      <c r="V20" s="105">
        <f>IF(SUM(V5,V8,V14,V17)&gt;0,SUM(V5,V8,V14,V17),"–")</f>
        <v>3</v>
      </c>
      <c r="W20" s="102"/>
      <c r="X20" s="105">
        <f>IF(SUM(X5,X8,X14,X17)&gt;0,SUM(X5,X8,X14,X17),"–")</f>
        <v>2</v>
      </c>
      <c r="Y20" s="102"/>
      <c r="Z20" s="105">
        <f>IF(SUM(Z5,Z8,Z14,Z17)&gt;0,SUM(Z5,Z8,Z14,Z17),"–")</f>
        <v>1</v>
      </c>
      <c r="AA20" s="102"/>
      <c r="AB20" s="105">
        <f>IF(SUM(AB5,AB8,AB14,AB17)&gt;0,SUM(AB5,AB8,AB14,AB17),"–")</f>
        <v>5</v>
      </c>
      <c r="AC20" s="102"/>
      <c r="AD20" s="105">
        <f>IF(SUM(AD5,AD8,AD14,AD17)&gt;0,SUM(AD5,AD8,AD14,AD17),"–")</f>
        <v>5</v>
      </c>
      <c r="AE20" s="102"/>
      <c r="AF20" s="105">
        <f>IF(SUM(AF5,AF8,AF14,AF17)&gt;0,SUM(AF5,AF8,AF14,AF17),"–")</f>
        <v>5</v>
      </c>
      <c r="AG20" s="110"/>
      <c r="AH20" s="105">
        <f>IF(SUM(AH5,AH8,AH14,AH17)&gt;0,SUM(AH5,AH8,AH14,AH17),"–")</f>
        <v>3</v>
      </c>
      <c r="AI20" s="110"/>
      <c r="AJ20" s="105">
        <f>IF(SUM(AJ5,AJ8,AJ11,AJ14,AJ17)&gt;0,SUM(AJ5,AJ8,AJ11,AJ14,AJ17),"–")</f>
        <v>1</v>
      </c>
      <c r="AK20" s="110"/>
      <c r="AL20" s="105">
        <f>IF(SUM(AL5,AL8,AL11,AL14,AL17)&gt;0,SUM(AL5,AL8,AL11,AL14,AL17),"–")</f>
        <v>2</v>
      </c>
    </row>
    <row r="21" spans="1:39" s="21" customFormat="1" ht="14.1" customHeight="1" x14ac:dyDescent="0.2">
      <c r="A21" s="22">
        <v>17</v>
      </c>
      <c r="B21" s="96"/>
      <c r="C21" s="111" t="s">
        <v>70</v>
      </c>
      <c r="D21" s="159" t="s">
        <v>3</v>
      </c>
      <c r="E21" s="99"/>
      <c r="F21" s="98">
        <f t="shared" si="0"/>
        <v>5</v>
      </c>
      <c r="G21" s="104"/>
      <c r="H21" s="105" t="s">
        <v>3</v>
      </c>
      <c r="I21" s="102"/>
      <c r="J21" s="105" t="s">
        <v>3</v>
      </c>
      <c r="K21" s="102"/>
      <c r="L21" s="105" t="s">
        <v>3</v>
      </c>
      <c r="M21" s="102"/>
      <c r="N21" s="105" t="s">
        <v>3</v>
      </c>
      <c r="O21" s="102"/>
      <c r="P21" s="105" t="s">
        <v>3</v>
      </c>
      <c r="Q21" s="102"/>
      <c r="R21" s="105" t="s">
        <v>3</v>
      </c>
      <c r="S21" s="102"/>
      <c r="T21" s="105" t="s">
        <v>3</v>
      </c>
      <c r="U21" s="102"/>
      <c r="V21" s="105" t="s">
        <v>3</v>
      </c>
      <c r="W21" s="102"/>
      <c r="X21" s="105" t="s">
        <v>3</v>
      </c>
      <c r="Y21" s="102"/>
      <c r="Z21" s="116">
        <f>IF(SUM(Z6,Z9,Z15,Z18)&gt;0,SUM(Z6,Z9,Z15,Z18),"–")</f>
        <v>1</v>
      </c>
      <c r="AA21" s="102"/>
      <c r="AB21" s="116">
        <f>IF(SUM(AB6,AB9,AB15,AB18)&gt;0,SUM(AB6,AB9,AB15,AB18),"–")</f>
        <v>2</v>
      </c>
      <c r="AC21" s="102"/>
      <c r="AD21" s="116">
        <f>IF(SUM(AD6,AD9,AD15,AD18)&gt;0,SUM(AD6,AD9,AD15,AD18),"–")</f>
        <v>4</v>
      </c>
      <c r="AE21" s="102"/>
      <c r="AF21" s="116" t="str">
        <f>IF(SUM(AF6,AF9,AF15,AF18)&gt;0,SUM(AF6,AF9,AF15,AF18),"–")</f>
        <v>–</v>
      </c>
      <c r="AG21" s="110"/>
      <c r="AH21" s="116">
        <f>IF(SUM(AH6,AH9,AH15,AH18)&gt;0,SUM(AH6,AH9,AH15,AH18),"–")</f>
        <v>1</v>
      </c>
      <c r="AI21" s="110"/>
      <c r="AJ21" s="105" t="str">
        <f>IF(SUM(AJ6,AJ9,AJ12,AJ15,AJ18)&gt;0,SUM(AJ6,AJ9,AJ12,AJ15,AJ18),"–")</f>
        <v>–</v>
      </c>
      <c r="AK21" s="110"/>
      <c r="AL21" s="105" t="str">
        <f>IF(SUM(AL6,AL9,AL12,AL15,AL18)&gt;0,SUM(AL6,AL9,AL12,AL15,AL18),"–")</f>
        <v>–</v>
      </c>
    </row>
    <row r="22" spans="1:39" s="21" customFormat="1" ht="14.1" customHeight="1" x14ac:dyDescent="0.2">
      <c r="A22" s="22">
        <v>18</v>
      </c>
      <c r="B22" s="96"/>
      <c r="C22" s="111" t="s">
        <v>71</v>
      </c>
      <c r="D22" s="159" t="s">
        <v>3</v>
      </c>
      <c r="E22" s="99"/>
      <c r="F22" s="98">
        <f t="shared" si="0"/>
        <v>11</v>
      </c>
      <c r="G22" s="104"/>
      <c r="H22" s="105" t="s">
        <v>3</v>
      </c>
      <c r="I22" s="102"/>
      <c r="J22" s="105" t="s">
        <v>3</v>
      </c>
      <c r="K22" s="102"/>
      <c r="L22" s="105" t="s">
        <v>3</v>
      </c>
      <c r="M22" s="102"/>
      <c r="N22" s="105" t="s">
        <v>3</v>
      </c>
      <c r="O22" s="102"/>
      <c r="P22" s="105" t="s">
        <v>3</v>
      </c>
      <c r="Q22" s="102"/>
      <c r="R22" s="105" t="s">
        <v>3</v>
      </c>
      <c r="S22" s="102"/>
      <c r="T22" s="105" t="s">
        <v>3</v>
      </c>
      <c r="U22" s="102"/>
      <c r="V22" s="105" t="s">
        <v>3</v>
      </c>
      <c r="W22" s="102"/>
      <c r="X22" s="105" t="s">
        <v>3</v>
      </c>
      <c r="Y22" s="102"/>
      <c r="Z22" s="116" t="str">
        <f>IF(SUM(Z7,Z10,Z16,Z19)&gt;0,SUM(Z7,Z10,Z16,Z19),"–")</f>
        <v>–</v>
      </c>
      <c r="AA22" s="102"/>
      <c r="AB22" s="116">
        <f>IF(SUM(AB7,AB10,AB16,AB19)&gt;0,SUM(AB7,AB10,AB16,AB19),"–")</f>
        <v>3</v>
      </c>
      <c r="AC22" s="102"/>
      <c r="AD22" s="116">
        <f>IF(SUM(AD7,AD10,AD16,AD19)&gt;0,SUM(AD7,AD10,AD16,AD19),"–")</f>
        <v>1</v>
      </c>
      <c r="AE22" s="102"/>
      <c r="AF22" s="116">
        <f>IF(SUM(AF7,AF10,AF16,AF19)&gt;0,SUM(AF7,AF10,AF16,AF19),"–")</f>
        <v>5</v>
      </c>
      <c r="AG22" s="110"/>
      <c r="AH22" s="116">
        <f>IF(SUM(AH7,AH10,AH16,AH19)&gt;0,SUM(AH7,AH10,AH16,AH19),"–")</f>
        <v>2</v>
      </c>
      <c r="AI22" s="110"/>
      <c r="AJ22" s="105">
        <f>IF(SUM(AJ7,AJ10,AJ13,AJ16,AJ19)&gt;0,SUM(AJ7,AJ10,AJ13,AJ16,AJ19),"–")</f>
        <v>1</v>
      </c>
      <c r="AK22" s="110"/>
      <c r="AL22" s="105">
        <f>IF(SUM(AL7,AL10,AL13,AL16,AL19)&gt;0,SUM(AL7,AL10,AL13,AL16,AL19),"–")</f>
        <v>2</v>
      </c>
    </row>
    <row r="23" spans="1:39" s="112" customFormat="1" ht="14.1" customHeight="1" x14ac:dyDescent="0.2">
      <c r="A23" s="22">
        <v>19</v>
      </c>
      <c r="B23" s="114"/>
      <c r="C23" s="113" t="s">
        <v>67</v>
      </c>
      <c r="D23" s="98">
        <f>IF(SUM(T23,V23,X23,Z23,AB23)&gt;0,SUM(T23,V23,X23,Z23,AB23),"–")</f>
        <v>12</v>
      </c>
      <c r="F23" s="98">
        <f t="shared" si="0"/>
        <v>10</v>
      </c>
      <c r="G23" s="115"/>
      <c r="H23" s="116">
        <v>3</v>
      </c>
      <c r="I23" s="117"/>
      <c r="J23" s="116">
        <v>6</v>
      </c>
      <c r="K23" s="117"/>
      <c r="L23" s="116">
        <v>4</v>
      </c>
      <c r="M23" s="117"/>
      <c r="N23" s="116">
        <v>1</v>
      </c>
      <c r="O23" s="117"/>
      <c r="P23" s="116">
        <v>6</v>
      </c>
      <c r="Q23" s="117"/>
      <c r="R23" s="116">
        <v>4</v>
      </c>
      <c r="S23" s="117"/>
      <c r="T23" s="116">
        <v>3</v>
      </c>
      <c r="U23" s="117"/>
      <c r="V23" s="116">
        <v>2</v>
      </c>
      <c r="W23" s="117"/>
      <c r="X23" s="116">
        <v>3</v>
      </c>
      <c r="Y23" s="117"/>
      <c r="Z23" s="116">
        <v>1</v>
      </c>
      <c r="AA23" s="117"/>
      <c r="AB23" s="116">
        <v>3</v>
      </c>
      <c r="AC23" s="117"/>
      <c r="AD23" s="116">
        <v>2</v>
      </c>
      <c r="AE23" s="117"/>
      <c r="AF23" s="116">
        <v>3</v>
      </c>
      <c r="AG23" s="119"/>
      <c r="AH23" s="116">
        <v>2</v>
      </c>
      <c r="AI23" s="119"/>
      <c r="AJ23" s="116">
        <v>1</v>
      </c>
      <c r="AK23" s="119"/>
      <c r="AL23" s="116">
        <v>2</v>
      </c>
    </row>
    <row r="24" spans="1:39" s="21" customFormat="1" ht="14.1" customHeight="1" x14ac:dyDescent="0.2">
      <c r="A24" s="22">
        <v>20</v>
      </c>
      <c r="B24" s="96"/>
      <c r="C24" s="111" t="s">
        <v>70</v>
      </c>
      <c r="D24" s="159" t="s">
        <v>3</v>
      </c>
      <c r="E24" s="99"/>
      <c r="F24" s="98">
        <f t="shared" si="0"/>
        <v>4</v>
      </c>
      <c r="G24" s="104"/>
      <c r="H24" s="105" t="s">
        <v>3</v>
      </c>
      <c r="I24" s="102"/>
      <c r="J24" s="105" t="s">
        <v>3</v>
      </c>
      <c r="K24" s="102"/>
      <c r="L24" s="105" t="s">
        <v>3</v>
      </c>
      <c r="M24" s="102"/>
      <c r="N24" s="105" t="s">
        <v>3</v>
      </c>
      <c r="O24" s="102"/>
      <c r="P24" s="105" t="s">
        <v>3</v>
      </c>
      <c r="Q24" s="102"/>
      <c r="R24" s="105" t="s">
        <v>3</v>
      </c>
      <c r="S24" s="102"/>
      <c r="T24" s="105" t="s">
        <v>3</v>
      </c>
      <c r="U24" s="102"/>
      <c r="V24" s="105" t="s">
        <v>3</v>
      </c>
      <c r="W24" s="102"/>
      <c r="X24" s="105" t="s">
        <v>3</v>
      </c>
      <c r="Y24" s="102"/>
      <c r="Z24" s="105">
        <v>1</v>
      </c>
      <c r="AA24" s="102"/>
      <c r="AB24" s="105">
        <v>2</v>
      </c>
      <c r="AC24" s="102"/>
      <c r="AD24" s="105">
        <v>1</v>
      </c>
      <c r="AE24" s="102"/>
      <c r="AF24" s="105" t="s">
        <v>2</v>
      </c>
      <c r="AG24" s="110"/>
      <c r="AH24" s="105">
        <v>1</v>
      </c>
      <c r="AI24" s="110"/>
      <c r="AJ24" s="105">
        <v>1</v>
      </c>
      <c r="AK24" s="110"/>
      <c r="AL24" s="105">
        <v>1</v>
      </c>
    </row>
    <row r="25" spans="1:39" s="21" customFormat="1" ht="14.1" customHeight="1" x14ac:dyDescent="0.2">
      <c r="A25" s="22">
        <v>21</v>
      </c>
      <c r="B25" s="96"/>
      <c r="C25" s="111" t="s">
        <v>71</v>
      </c>
      <c r="D25" s="159" t="s">
        <v>3</v>
      </c>
      <c r="E25" s="99"/>
      <c r="F25" s="98">
        <f t="shared" si="0"/>
        <v>6</v>
      </c>
      <c r="G25" s="104"/>
      <c r="H25" s="105" t="s">
        <v>3</v>
      </c>
      <c r="I25" s="102"/>
      <c r="J25" s="105" t="s">
        <v>3</v>
      </c>
      <c r="K25" s="102"/>
      <c r="L25" s="105" t="s">
        <v>3</v>
      </c>
      <c r="M25" s="102"/>
      <c r="N25" s="105" t="s">
        <v>3</v>
      </c>
      <c r="O25" s="102"/>
      <c r="P25" s="105" t="s">
        <v>3</v>
      </c>
      <c r="Q25" s="102"/>
      <c r="R25" s="105" t="s">
        <v>3</v>
      </c>
      <c r="S25" s="102"/>
      <c r="T25" s="105" t="s">
        <v>3</v>
      </c>
      <c r="U25" s="102"/>
      <c r="V25" s="105" t="s">
        <v>3</v>
      </c>
      <c r="W25" s="102"/>
      <c r="X25" s="105" t="s">
        <v>3</v>
      </c>
      <c r="Y25" s="102"/>
      <c r="Z25" s="105" t="s">
        <v>2</v>
      </c>
      <c r="AA25" s="102"/>
      <c r="AB25" s="105">
        <v>1</v>
      </c>
      <c r="AC25" s="102"/>
      <c r="AD25" s="105">
        <v>1</v>
      </c>
      <c r="AE25" s="102"/>
      <c r="AF25" s="105">
        <v>3</v>
      </c>
      <c r="AG25" s="110"/>
      <c r="AH25" s="105">
        <v>1</v>
      </c>
      <c r="AI25" s="110"/>
      <c r="AJ25" s="105" t="s">
        <v>2</v>
      </c>
      <c r="AK25" s="110"/>
      <c r="AL25" s="105">
        <v>1</v>
      </c>
    </row>
    <row r="26" spans="1:39" ht="30" customHeight="1" x14ac:dyDescent="0.2">
      <c r="A26" s="22"/>
      <c r="B26" s="22"/>
      <c r="C26" s="23" t="s">
        <v>29</v>
      </c>
      <c r="D26" s="24"/>
      <c r="E26" s="25"/>
      <c r="F26" s="24"/>
      <c r="G26" s="26"/>
      <c r="H26" s="33"/>
      <c r="I26" s="29"/>
      <c r="J26" s="33"/>
      <c r="K26" s="29"/>
      <c r="L26" s="33"/>
      <c r="M26" s="29"/>
      <c r="N26" s="33"/>
      <c r="O26" s="29"/>
      <c r="P26" s="33"/>
      <c r="Q26" s="29"/>
      <c r="R26" s="33"/>
      <c r="S26" s="29"/>
      <c r="T26" s="33"/>
      <c r="U26" s="29"/>
      <c r="V26" s="33"/>
      <c r="W26" s="29"/>
      <c r="X26" s="33"/>
      <c r="Y26" s="29"/>
      <c r="Z26" s="33"/>
      <c r="AA26" s="29"/>
      <c r="AB26" s="33"/>
      <c r="AC26" s="29"/>
      <c r="AD26" s="33"/>
      <c r="AE26" s="29"/>
      <c r="AF26" s="33"/>
      <c r="AG26" s="29"/>
      <c r="AH26" s="33"/>
      <c r="AI26" s="29"/>
      <c r="AJ26" s="33"/>
      <c r="AK26" s="29"/>
    </row>
    <row r="27" spans="1:39" ht="14.1" customHeight="1" x14ac:dyDescent="0.2">
      <c r="A27" s="22">
        <v>22</v>
      </c>
      <c r="B27" s="22"/>
      <c r="C27" s="30" t="s">
        <v>140</v>
      </c>
      <c r="D27" s="24">
        <f>IF(SUM(T27,V27,X27,Z27,AB27)&gt;0,SUM(T27,V27,X27,Z27,AB27),"–")</f>
        <v>4</v>
      </c>
      <c r="E27" s="25"/>
      <c r="F27" s="24">
        <f t="shared" si="0"/>
        <v>2</v>
      </c>
      <c r="G27" s="26"/>
      <c r="H27" s="33">
        <f>H5</f>
        <v>3</v>
      </c>
      <c r="I27" s="29"/>
      <c r="J27" s="33">
        <f>J5</f>
        <v>1</v>
      </c>
      <c r="K27" s="29"/>
      <c r="L27" s="33">
        <f>L5</f>
        <v>1</v>
      </c>
      <c r="M27" s="29"/>
      <c r="N27" s="33" t="str">
        <f>N5</f>
        <v>–</v>
      </c>
      <c r="O27" s="29"/>
      <c r="P27" s="33" t="str">
        <f>P5</f>
        <v>–</v>
      </c>
      <c r="Q27" s="29"/>
      <c r="R27" s="33">
        <f>R5</f>
        <v>2</v>
      </c>
      <c r="S27" s="29"/>
      <c r="T27" s="33" t="str">
        <f>T5</f>
        <v>–</v>
      </c>
      <c r="U27" s="29"/>
      <c r="V27" s="33">
        <f>V5</f>
        <v>2</v>
      </c>
      <c r="W27" s="29"/>
      <c r="X27" s="33" t="str">
        <f>X5</f>
        <v>–</v>
      </c>
      <c r="Y27" s="29"/>
      <c r="Z27" s="33">
        <f>Z5</f>
        <v>1</v>
      </c>
      <c r="AA27" s="29"/>
      <c r="AB27" s="33">
        <f>AB5</f>
        <v>1</v>
      </c>
      <c r="AC27" s="29"/>
      <c r="AD27" s="33">
        <f>AD5</f>
        <v>2</v>
      </c>
      <c r="AE27" s="29"/>
      <c r="AF27" s="33" t="str">
        <f>AF5</f>
        <v>–</v>
      </c>
      <c r="AG27" s="29"/>
      <c r="AH27" s="33" t="str">
        <f>AH5</f>
        <v>–</v>
      </c>
      <c r="AI27" s="29"/>
      <c r="AJ27" s="33" t="str">
        <f>AJ5</f>
        <v>–</v>
      </c>
      <c r="AK27" s="29"/>
      <c r="AL27" s="33" t="str">
        <f>AL5</f>
        <v>–</v>
      </c>
    </row>
    <row r="28" spans="1:39" ht="12.95" customHeight="1" x14ac:dyDescent="0.2">
      <c r="A28" s="22">
        <v>23</v>
      </c>
      <c r="B28" s="22"/>
      <c r="C28" s="4" t="s">
        <v>74</v>
      </c>
      <c r="D28" s="200">
        <v>2.6263952724885093E-2</v>
      </c>
      <c r="E28" s="205"/>
      <c r="F28" s="200">
        <v>1.2292562999385373E-2</v>
      </c>
      <c r="G28" s="34"/>
      <c r="H28" s="35">
        <v>0.10563380281690142</v>
      </c>
      <c r="I28" s="36"/>
      <c r="J28" s="35">
        <v>3.5335689045936397E-2</v>
      </c>
      <c r="K28" s="33"/>
      <c r="L28" s="35">
        <v>3.5460992907801421E-2</v>
      </c>
      <c r="M28" s="36"/>
      <c r="N28" s="27" t="s">
        <v>2</v>
      </c>
      <c r="O28" s="36"/>
      <c r="P28" s="27" t="s">
        <v>2</v>
      </c>
      <c r="Q28" s="33"/>
      <c r="R28" s="35">
        <v>7.2463768115942032E-2</v>
      </c>
      <c r="S28" s="36"/>
      <c r="T28" s="27" t="s">
        <v>2</v>
      </c>
      <c r="U28" s="36"/>
      <c r="V28" s="35">
        <v>6.6006600660066E-2</v>
      </c>
      <c r="W28" s="36"/>
      <c r="X28" s="27" t="s">
        <v>2</v>
      </c>
      <c r="Y28" s="36"/>
      <c r="Z28" s="35">
        <v>3.2573289902280131E-2</v>
      </c>
      <c r="AA28" s="33"/>
      <c r="AB28" s="35">
        <v>3.2258064516129031E-2</v>
      </c>
      <c r="AC28" s="36"/>
      <c r="AD28" s="35">
        <v>6.4724919093851141E-2</v>
      </c>
      <c r="AE28" s="36"/>
      <c r="AF28" s="27" t="s">
        <v>2</v>
      </c>
      <c r="AG28" s="36"/>
      <c r="AH28" s="27" t="s">
        <v>2</v>
      </c>
      <c r="AI28" s="36"/>
      <c r="AJ28" s="27" t="s">
        <v>2</v>
      </c>
      <c r="AK28" s="36"/>
      <c r="AL28" s="27" t="s">
        <v>2</v>
      </c>
    </row>
    <row r="29" spans="1:39" ht="24" customHeight="1" x14ac:dyDescent="0.2">
      <c r="A29" s="22">
        <v>24</v>
      </c>
      <c r="B29" s="22"/>
      <c r="C29" s="4" t="s">
        <v>30</v>
      </c>
      <c r="D29" s="200">
        <v>0.47014574518100616</v>
      </c>
      <c r="E29" s="205"/>
      <c r="F29" s="200">
        <v>0.21973192704900021</v>
      </c>
      <c r="G29" s="34"/>
      <c r="H29" s="35">
        <v>1.8891687657430729</v>
      </c>
      <c r="I29" s="36"/>
      <c r="J29" s="35">
        <v>0.63251106894370657</v>
      </c>
      <c r="K29" s="33"/>
      <c r="L29" s="35">
        <v>0.6337135614702154</v>
      </c>
      <c r="M29" s="36"/>
      <c r="N29" s="27" t="s">
        <v>2</v>
      </c>
      <c r="O29" s="36"/>
      <c r="P29" s="27" t="s">
        <v>2</v>
      </c>
      <c r="Q29" s="33"/>
      <c r="R29" s="35">
        <v>1.2978585334198574</v>
      </c>
      <c r="S29" s="36"/>
      <c r="T29" s="27" t="s">
        <v>2</v>
      </c>
      <c r="U29" s="36"/>
      <c r="V29" s="35">
        <v>1.1834319526627219</v>
      </c>
      <c r="W29" s="36"/>
      <c r="X29" s="27" t="s">
        <v>2</v>
      </c>
      <c r="Y29" s="36"/>
      <c r="Z29" s="35">
        <v>0.58309037900874627</v>
      </c>
      <c r="AA29" s="33"/>
      <c r="AB29" s="35">
        <v>0.57770075101097629</v>
      </c>
      <c r="AC29" s="36"/>
      <c r="AD29" s="35">
        <v>1.1594202898550725</v>
      </c>
      <c r="AE29" s="36"/>
      <c r="AF29" s="27" t="s">
        <v>2</v>
      </c>
      <c r="AG29" s="36"/>
      <c r="AH29" s="27" t="s">
        <v>2</v>
      </c>
      <c r="AI29" s="36"/>
      <c r="AJ29" s="27" t="s">
        <v>2</v>
      </c>
      <c r="AK29" s="36"/>
      <c r="AL29" s="27" t="s">
        <v>2</v>
      </c>
    </row>
    <row r="30" spans="1:39" ht="12.75" customHeight="1" x14ac:dyDescent="0.2">
      <c r="A30" s="37"/>
      <c r="B30" s="37"/>
      <c r="C30" s="16"/>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row>
    <row r="31" spans="1:39" ht="12.75" customHeight="1" x14ac:dyDescent="0.2">
      <c r="C31" s="4"/>
    </row>
    <row r="32" spans="1:39" s="5" customFormat="1" ht="12.75" customHeight="1" x14ac:dyDescent="0.2">
      <c r="A32" s="38"/>
      <c r="C32" s="5" t="s">
        <v>7</v>
      </c>
      <c r="E32" s="24"/>
    </row>
    <row r="33" spans="2:41" s="5" customFormat="1" ht="12.75" customHeight="1" x14ac:dyDescent="0.2">
      <c r="B33" s="15"/>
      <c r="C33" s="5" t="s">
        <v>183</v>
      </c>
    </row>
    <row r="34" spans="2:41" ht="12.75" customHeight="1" x14ac:dyDescent="0.2">
      <c r="B34" s="20"/>
      <c r="C34" s="15" t="s">
        <v>184</v>
      </c>
      <c r="AO34" s="5"/>
    </row>
    <row r="35" spans="2:41" ht="12.75" customHeight="1" x14ac:dyDescent="0.2"/>
    <row r="36" spans="2:41" ht="12.75" customHeight="1" x14ac:dyDescent="0.2"/>
  </sheetData>
  <customSheetViews>
    <customSheetView guid="{EA424B0A-06A3-4874-B080-734BBB58792A}" showPageBreaks="1" showGridLines="0" printArea="1" hiddenColumns="1">
      <selection activeCell="D25" sqref="D25"/>
      <rowBreaks count="1" manualBreakCount="1">
        <brk id="37" max="16383" man="1"/>
      </rowBreaks>
      <pageMargins left="3.937007874015748E-2" right="3.937007874015748E-2" top="0.74803149606299213" bottom="0.74803149606299213" header="0.31496062992125984" footer="0.31496062992125984"/>
      <pageSetup paperSize="9" scale="87" orientation="portrait" r:id="rId1"/>
    </customSheetView>
    <customSheetView guid="{03452A04-CA67-46E6-B0A2-BCD750928530}" showGridLines="0" hiddenColumns="1">
      <selection activeCell="D25" sqref="D25"/>
      <rowBreaks count="1" manualBreakCount="1">
        <brk id="37" max="16383" man="1"/>
      </rowBreaks>
      <pageMargins left="3.937007874015748E-2" right="3.937007874015748E-2" top="0.74803149606299213" bottom="0.74803149606299213" header="0.31496062992125984" footer="0.31496062992125984"/>
      <pageSetup paperSize="9" scale="87" orientation="portrait" r:id="rId2"/>
    </customSheetView>
  </customSheetViews>
  <mergeCells count="19">
    <mergeCell ref="X3:Y3"/>
    <mergeCell ref="A3:C3"/>
    <mergeCell ref="D3:E3"/>
    <mergeCell ref="F3:G3"/>
    <mergeCell ref="H3:I3"/>
    <mergeCell ref="J3:K3"/>
    <mergeCell ref="L3:M3"/>
    <mergeCell ref="N3:O3"/>
    <mergeCell ref="P3:Q3"/>
    <mergeCell ref="R3:S3"/>
    <mergeCell ref="T3:U3"/>
    <mergeCell ref="V3:W3"/>
    <mergeCell ref="AF3:AG3"/>
    <mergeCell ref="AH3:AI3"/>
    <mergeCell ref="AJ3:AK3"/>
    <mergeCell ref="AL3:AM3"/>
    <mergeCell ref="Z3:AA3"/>
    <mergeCell ref="AB3:AC3"/>
    <mergeCell ref="AD3:AE3"/>
  </mergeCells>
  <pageMargins left="0.39370078740157483" right="0.39370078740157483" top="0.59055118110236227" bottom="0.74803149606299213" header="0.31496062992125984" footer="0.31496062992125984"/>
  <pageSetup paperSize="9" scale="87" orientation="portrait" r:id="rId3"/>
  <rowBreaks count="1" manualBreakCount="1">
    <brk id="38" max="16383" man="1"/>
  </rowBreaks>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0:M39"/>
  <sheetViews>
    <sheetView zoomScaleNormal="100" zoomScaleSheetLayoutView="100" workbookViewId="0"/>
  </sheetViews>
  <sheetFormatPr defaultRowHeight="12.75" x14ac:dyDescent="0.2"/>
  <sheetData>
    <row r="30" spans="1:1" x14ac:dyDescent="0.2">
      <c r="A30" s="177" t="s">
        <v>141</v>
      </c>
    </row>
    <row r="31" spans="1:1" x14ac:dyDescent="0.2">
      <c r="A31" s="177" t="s">
        <v>280</v>
      </c>
    </row>
    <row r="32" spans="1:1" x14ac:dyDescent="0.2">
      <c r="A32" s="177" t="s">
        <v>281</v>
      </c>
    </row>
    <row r="33" spans="1:13" x14ac:dyDescent="0.2">
      <c r="A33" s="179" t="s">
        <v>156</v>
      </c>
      <c r="M33" s="5"/>
    </row>
    <row r="34" spans="1:13" x14ac:dyDescent="0.2">
      <c r="A34" s="179" t="s">
        <v>278</v>
      </c>
    </row>
    <row r="35" spans="1:13" x14ac:dyDescent="0.2">
      <c r="A35" s="179" t="s">
        <v>279</v>
      </c>
    </row>
    <row r="36" spans="1:13" x14ac:dyDescent="0.2">
      <c r="A36" s="132"/>
    </row>
    <row r="37" spans="1:13" x14ac:dyDescent="0.2">
      <c r="A37" s="5"/>
    </row>
    <row r="38" spans="1:13" x14ac:dyDescent="0.2">
      <c r="A38" s="15"/>
    </row>
    <row r="39" spans="1:13" x14ac:dyDescent="0.2">
      <c r="A39" s="202"/>
    </row>
  </sheetData>
  <customSheetViews>
    <customSheetView guid="{EA424B0A-06A3-4874-B080-734BBB58792A}">
      <selection activeCell="A32" sqref="A32"/>
      <pageMargins left="0.7" right="0.7" top="0.75" bottom="0.75" header="0.3" footer="0.3"/>
      <pageSetup paperSize="9" orientation="portrait" r:id="rId1"/>
    </customSheetView>
    <customSheetView guid="{03452A04-CA67-46E6-B0A2-BCD750928530}">
      <selection activeCell="A32" sqref="A32"/>
      <pageMargins left="0.7" right="0.7" top="0.75" bottom="0.75" header="0.3" footer="0.3"/>
      <pageSetup paperSize="9" orientation="portrait" r:id="rId2"/>
    </customSheetView>
  </customSheetViews>
  <pageMargins left="0.70866141732283472" right="0.70866141732283472" top="0.74803149606299213" bottom="0.74803149606299213" header="0.31496062992125984" footer="0.31496062992125984"/>
  <pageSetup paperSize="9" scale="86" orientation="portrait" r:id="rId3"/>
  <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8:A31"/>
  <sheetViews>
    <sheetView zoomScaleNormal="100" zoomScaleSheetLayoutView="100" workbookViewId="0"/>
  </sheetViews>
  <sheetFormatPr defaultRowHeight="12.75" x14ac:dyDescent="0.2"/>
  <sheetData>
    <row r="28" spans="1:1" x14ac:dyDescent="0.2">
      <c r="A28" s="145"/>
    </row>
    <row r="30" spans="1:1" x14ac:dyDescent="0.2">
      <c r="A30" s="178" t="s">
        <v>142</v>
      </c>
    </row>
    <row r="31" spans="1:1" x14ac:dyDescent="0.2">
      <c r="A31" s="180" t="s">
        <v>153</v>
      </c>
    </row>
  </sheetData>
  <customSheetViews>
    <customSheetView guid="{EA424B0A-06A3-4874-B080-734BBB58792A}">
      <selection activeCell="A31" sqref="A31"/>
      <pageMargins left="0.7" right="0.7" top="0.75" bottom="0.75" header="0.3" footer="0.3"/>
    </customSheetView>
    <customSheetView guid="{03452A04-CA67-46E6-B0A2-BCD750928530}">
      <selection activeCell="A31" sqref="A31"/>
      <pageMargins left="0.7" right="0.7" top="0.75" bottom="0.75" header="0.3" footer="0.3"/>
    </customSheetView>
  </customSheetViews>
  <pageMargins left="0.7" right="0.7" top="0.75" bottom="0.75" header="0.3" footer="0.3"/>
  <pageSetup paperSize="9" scale="86"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0:A31"/>
  <sheetViews>
    <sheetView zoomScaleNormal="100" zoomScaleSheetLayoutView="100" workbookViewId="0"/>
  </sheetViews>
  <sheetFormatPr defaultRowHeight="12.75" x14ac:dyDescent="0.2"/>
  <sheetData>
    <row r="30" spans="1:1" x14ac:dyDescent="0.2">
      <c r="A30" s="177" t="s">
        <v>143</v>
      </c>
    </row>
    <row r="31" spans="1:1" x14ac:dyDescent="0.2">
      <c r="A31" s="179" t="s">
        <v>154</v>
      </c>
    </row>
  </sheetData>
  <customSheetViews>
    <customSheetView guid="{EA424B0A-06A3-4874-B080-734BBB58792A}">
      <selection activeCell="A31" sqref="A31"/>
      <pageMargins left="0.7" right="0.7" top="0.75" bottom="0.75" header="0.3" footer="0.3"/>
    </customSheetView>
    <customSheetView guid="{03452A04-CA67-46E6-B0A2-BCD750928530}">
      <selection activeCell="A31" sqref="A31"/>
      <pageMargins left="0.7" right="0.7" top="0.75" bottom="0.75" header="0.3" footer="0.3"/>
    </customSheetView>
  </customSheetViews>
  <pageMargins left="0.7" right="0.7" top="0.75" bottom="0.75" header="0.3" footer="0.3"/>
  <pageSetup paperSize="9" scale="86"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0:A31"/>
  <sheetViews>
    <sheetView zoomScaleNormal="100" zoomScaleSheetLayoutView="100" workbookViewId="0"/>
  </sheetViews>
  <sheetFormatPr defaultRowHeight="12.75" x14ac:dyDescent="0.2"/>
  <sheetData>
    <row r="30" spans="1:1" x14ac:dyDescent="0.2">
      <c r="A30" s="177" t="s">
        <v>144</v>
      </c>
    </row>
    <row r="31" spans="1:1" x14ac:dyDescent="0.2">
      <c r="A31" s="179" t="s">
        <v>155</v>
      </c>
    </row>
  </sheetData>
  <customSheetViews>
    <customSheetView guid="{EA424B0A-06A3-4874-B080-734BBB58792A}">
      <selection activeCell="A31" sqref="A31"/>
      <pageMargins left="0.7" right="0.7" top="0.75" bottom="0.75" header="0.3" footer="0.3"/>
    </customSheetView>
    <customSheetView guid="{03452A04-CA67-46E6-B0A2-BCD750928530}">
      <selection activeCell="A31" sqref="A31"/>
      <pageMargins left="0.7" right="0.7" top="0.75" bottom="0.75" header="0.3" footer="0.3"/>
    </customSheetView>
  </customSheetViews>
  <pageMargins left="0.7" right="0.7" top="0.75" bottom="0.75" header="0.3" footer="0.3"/>
  <pageSetup paperSize="9" scale="86"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0:M41"/>
  <sheetViews>
    <sheetView zoomScaleNormal="100" zoomScaleSheetLayoutView="100" workbookViewId="0"/>
  </sheetViews>
  <sheetFormatPr defaultRowHeight="12.75" x14ac:dyDescent="0.2"/>
  <sheetData>
    <row r="30" spans="1:1" x14ac:dyDescent="0.2">
      <c r="A30" s="177" t="s">
        <v>145</v>
      </c>
    </row>
    <row r="31" spans="1:1" x14ac:dyDescent="0.2">
      <c r="A31" s="177" t="s">
        <v>280</v>
      </c>
    </row>
    <row r="32" spans="1:1" x14ac:dyDescent="0.2">
      <c r="A32" s="177" t="s">
        <v>281</v>
      </c>
    </row>
    <row r="33" spans="1:13" x14ac:dyDescent="0.2">
      <c r="A33" s="179" t="s">
        <v>164</v>
      </c>
    </row>
    <row r="34" spans="1:13" x14ac:dyDescent="0.2">
      <c r="A34" s="179" t="s">
        <v>278</v>
      </c>
      <c r="M34" s="5"/>
    </row>
    <row r="35" spans="1:13" x14ac:dyDescent="0.2">
      <c r="A35" s="179" t="s">
        <v>282</v>
      </c>
    </row>
    <row r="37" spans="1:13" x14ac:dyDescent="0.2">
      <c r="A37" s="177"/>
    </row>
    <row r="38" spans="1:13" x14ac:dyDescent="0.2">
      <c r="A38" s="177"/>
    </row>
    <row r="39" spans="1:13" x14ac:dyDescent="0.2">
      <c r="A39" s="179"/>
    </row>
    <row r="40" spans="1:13" x14ac:dyDescent="0.2">
      <c r="A40" s="179"/>
    </row>
    <row r="41" spans="1:13" x14ac:dyDescent="0.2">
      <c r="A41" s="179"/>
    </row>
  </sheetData>
  <customSheetViews>
    <customSheetView guid="{EA424B0A-06A3-4874-B080-734BBB58792A}">
      <selection activeCell="A33" sqref="A33"/>
      <pageMargins left="0.7" right="0.7" top="0.75" bottom="0.75" header="0.3" footer="0.3"/>
    </customSheetView>
    <customSheetView guid="{03452A04-CA67-46E6-B0A2-BCD750928530}">
      <selection activeCell="A33" sqref="A33"/>
      <pageMargins left="0.7" right="0.7" top="0.75" bottom="0.75" header="0.3" footer="0.3"/>
    </customSheetView>
  </customSheetViews>
  <pageMargins left="0.7" right="0.7" top="0.75" bottom="0.75" header="0.3" footer="0.3"/>
  <pageSetup paperSize="9" scale="86"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0:A31"/>
  <sheetViews>
    <sheetView zoomScaleNormal="100" zoomScaleSheetLayoutView="100" workbookViewId="0"/>
  </sheetViews>
  <sheetFormatPr defaultRowHeight="12.75" x14ac:dyDescent="0.2"/>
  <sheetData>
    <row r="30" spans="1:1" x14ac:dyDescent="0.2">
      <c r="A30" s="178" t="s">
        <v>146</v>
      </c>
    </row>
    <row r="31" spans="1:1" x14ac:dyDescent="0.2">
      <c r="A31" s="180" t="s">
        <v>157</v>
      </c>
    </row>
  </sheetData>
  <customSheetViews>
    <customSheetView guid="{EA424B0A-06A3-4874-B080-734BBB58792A}">
      <selection activeCell="A31" sqref="A31"/>
      <pageMargins left="0.7" right="0.7" top="0.75" bottom="0.75" header="0.3" footer="0.3"/>
    </customSheetView>
    <customSheetView guid="{03452A04-CA67-46E6-B0A2-BCD750928530}">
      <selection activeCell="A31" sqref="A31"/>
      <pageMargins left="0.7" right="0.7" top="0.75" bottom="0.75" header="0.3" footer="0.3"/>
    </customSheetView>
  </customSheetViews>
  <pageMargins left="0.7" right="0.7" top="0.75" bottom="0.75" header="0.3" footer="0.3"/>
  <pageSetup paperSize="9" scale="86" orientation="portrait" r:id="rId1"/>
  <colBreaks count="1" manualBreakCount="1">
    <brk id="11" max="3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74"/>
  <sheetViews>
    <sheetView showGridLines="0" zoomScaleNormal="100" zoomScaleSheetLayoutView="140" workbookViewId="0"/>
  </sheetViews>
  <sheetFormatPr defaultRowHeight="11.25" x14ac:dyDescent="0.2"/>
  <cols>
    <col min="1" max="1" width="1.140625" style="92" customWidth="1"/>
    <col min="2" max="2" width="11.28515625" style="92" bestFit="1" customWidth="1"/>
    <col min="3" max="21" width="9.140625" style="92"/>
    <col min="22" max="22" width="37.42578125" style="92" customWidth="1"/>
    <col min="23" max="16384" width="9.140625" style="92"/>
  </cols>
  <sheetData>
    <row r="2" spans="2:2" ht="12.75" x14ac:dyDescent="0.2">
      <c r="B2" s="95" t="s">
        <v>51</v>
      </c>
    </row>
    <row r="4" spans="2:2" ht="12" customHeight="1" x14ac:dyDescent="0.2">
      <c r="B4" s="93" t="str">
        <f>'1 Järnväg'!A1</f>
        <v>Tabell 1: Olyckshändelser och självmordshändelser vid järnvägsdrift</v>
      </c>
    </row>
    <row r="5" spans="2:2" s="182" customFormat="1" ht="12" customHeight="1" x14ac:dyDescent="0.2">
      <c r="B5" s="181" t="str">
        <f>'1 Järnväg'!A2</f>
        <v>Table 1: Accidents in railway operations</v>
      </c>
    </row>
    <row r="6" spans="2:2" ht="6" customHeight="1" x14ac:dyDescent="0.2"/>
    <row r="7" spans="2:2" ht="12" customHeight="1" x14ac:dyDescent="0.2">
      <c r="B7" s="93" t="str">
        <f>'2 Järnväg'!A1</f>
        <v>Tabell 2: Olyckshändelser och tillbud vid järnvägsdrift med farligt gods</v>
      </c>
    </row>
    <row r="8" spans="2:2" s="182" customFormat="1" ht="12" customHeight="1" x14ac:dyDescent="0.2">
      <c r="B8" s="181" t="str">
        <f>'2 Järnväg'!A2</f>
        <v>Table 2: Railway accidents and incidents involving dangerous goods</v>
      </c>
    </row>
    <row r="9" spans="2:2" ht="6" customHeight="1" x14ac:dyDescent="0.2"/>
    <row r="10" spans="2:2" ht="12" customHeight="1" x14ac:dyDescent="0.2">
      <c r="B10" s="93" t="str">
        <f>'3 Järnväg'!A1</f>
        <v>Tabell 3: Avlidna vid järnvägsdrift</v>
      </c>
    </row>
    <row r="11" spans="2:2" s="182" customFormat="1" ht="12" customHeight="1" x14ac:dyDescent="0.2">
      <c r="B11" s="181" t="str">
        <f>'3 Järnväg'!A2</f>
        <v>Table 3: Fatalities in railway operations</v>
      </c>
    </row>
    <row r="12" spans="2:2" ht="6" customHeight="1" x14ac:dyDescent="0.2"/>
    <row r="13" spans="2:2" ht="12" customHeight="1" x14ac:dyDescent="0.2">
      <c r="B13" s="93" t="str">
        <f>'4 Järnväg'!A1</f>
        <v>Tabell 4: Allvarligt skadade vid järnvägsdrift</v>
      </c>
    </row>
    <row r="14" spans="2:2" s="182" customFormat="1" ht="12" customHeight="1" x14ac:dyDescent="0.2">
      <c r="B14" s="181" t="str">
        <f>'4 Järnväg'!A2</f>
        <v>Table 4: Seriously injured in railway operations</v>
      </c>
    </row>
    <row r="15" spans="2:2" ht="6" customHeight="1" x14ac:dyDescent="0.2"/>
    <row r="16" spans="2:2" ht="12" customHeight="1" x14ac:dyDescent="0.2">
      <c r="B16" s="93" t="str">
        <f>'5 Spårväg'!A1</f>
        <v>Tabell 5: Olyckshändelser och självmordshändelser vid spårvägsdrift</v>
      </c>
    </row>
    <row r="17" spans="2:2" s="182" customFormat="1" ht="12" customHeight="1" x14ac:dyDescent="0.2">
      <c r="B17" s="181" t="str">
        <f>'5 Spårväg'!A2</f>
        <v>Table 5: Accidents and suicides in tram operations</v>
      </c>
    </row>
    <row r="18" spans="2:2" ht="6" customHeight="1" x14ac:dyDescent="0.2">
      <c r="B18" s="94"/>
    </row>
    <row r="19" spans="2:2" ht="12" customHeight="1" x14ac:dyDescent="0.2">
      <c r="B19" s="93" t="str">
        <f>'6 Spårväg'!A1</f>
        <v>Tabell 6: Avlidna vid spårvägsdrift</v>
      </c>
    </row>
    <row r="20" spans="2:2" s="182" customFormat="1" ht="12" customHeight="1" x14ac:dyDescent="0.2">
      <c r="B20" s="181" t="str">
        <f>'6 Spårväg'!A2</f>
        <v>Table 6: Fatalities in tram operations</v>
      </c>
    </row>
    <row r="21" spans="2:2" ht="6" customHeight="1" x14ac:dyDescent="0.2">
      <c r="B21" s="94"/>
    </row>
    <row r="22" spans="2:2" ht="12" customHeight="1" x14ac:dyDescent="0.2">
      <c r="B22" s="93" t="str">
        <f>'7 Spårväg'!A1</f>
        <v>Tabell 7: Allvarligt skadade vid spårvägsdrift</v>
      </c>
    </row>
    <row r="23" spans="2:2" s="182" customFormat="1" ht="12" customHeight="1" x14ac:dyDescent="0.2">
      <c r="B23" s="181" t="str">
        <f>'7 Spårväg'!A2</f>
        <v>Table 7: Seriously injured in tram operations</v>
      </c>
    </row>
    <row r="24" spans="2:2" ht="6" customHeight="1" x14ac:dyDescent="0.2"/>
    <row r="25" spans="2:2" ht="12" customHeight="1" x14ac:dyDescent="0.2">
      <c r="B25" s="93" t="str">
        <f>'8-9 Tunnelbana'!A1</f>
        <v>Tabell 8: Olyckshändelser och självmordshändelser vid tunnelbanedrift</v>
      </c>
    </row>
    <row r="26" spans="2:2" s="182" customFormat="1" ht="12" customHeight="1" x14ac:dyDescent="0.2">
      <c r="B26" s="181" t="str">
        <f>'8-9 Tunnelbana'!A2</f>
        <v>Table 8: Accidents and suicides in metro operations</v>
      </c>
    </row>
    <row r="27" spans="2:2" ht="6" customHeight="1" x14ac:dyDescent="0.2"/>
    <row r="28" spans="2:2" ht="12" customHeight="1" x14ac:dyDescent="0.2">
      <c r="B28" s="93" t="str">
        <f>'8-9 Tunnelbana'!A20</f>
        <v>Tabell 9: Avlidna vid tunnelbanedrift</v>
      </c>
    </row>
    <row r="29" spans="2:2" s="182" customFormat="1" ht="12" customHeight="1" x14ac:dyDescent="0.2">
      <c r="B29" s="181" t="str">
        <f>'8-9 Tunnelbana'!A21</f>
        <v>Table 9: Fatalities in metro operations</v>
      </c>
    </row>
    <row r="30" spans="2:2" ht="6" customHeight="1" x14ac:dyDescent="0.2"/>
    <row r="31" spans="2:2" ht="12" customHeight="1" x14ac:dyDescent="0.2">
      <c r="B31" s="93" t="str">
        <f>'10 Tunnelbana'!A1</f>
        <v>Tabell 10: Allvarligt skadade vid tunnelbanedrift</v>
      </c>
    </row>
    <row r="32" spans="2:2" s="182" customFormat="1" ht="12" customHeight="1" x14ac:dyDescent="0.2">
      <c r="B32" s="181" t="str">
        <f>'10 Tunnelbana'!A2</f>
        <v>Table 10: Seriously injured in metro operations</v>
      </c>
    </row>
    <row r="33" spans="2:2" ht="6" customHeight="1" x14ac:dyDescent="0.2"/>
    <row r="34" spans="2:2" ht="12" customHeight="1" x14ac:dyDescent="0.2">
      <c r="B34" s="93" t="str">
        <f>'Fig 2.1'!A30</f>
        <v xml:space="preserve">Figur 2.1: Allvarliga olyckshändelser vid järnvägsdrift, indelade efter kategori, 2000–2015
</v>
      </c>
    </row>
    <row r="35" spans="2:2" s="182" customFormat="1" ht="12" customHeight="1" x14ac:dyDescent="0.2">
      <c r="B35" s="181" t="str">
        <f>'Fig 2.1'!A33</f>
        <v>Figure 2.1: Serious accidents in railway operations, divided by category, 2000–2015</v>
      </c>
    </row>
    <row r="36" spans="2:2" ht="6" customHeight="1" x14ac:dyDescent="0.2">
      <c r="B36" s="94"/>
    </row>
    <row r="37" spans="2:2" ht="12" customHeight="1" x14ac:dyDescent="0.2">
      <c r="B37" s="93" t="str">
        <f>'Fig 2.2'!A30</f>
        <v>Figur 2.2: Avlidna vid olyckshändelser vid järnvägsdrift, 2000–2015</v>
      </c>
    </row>
    <row r="38" spans="2:2" s="182" customFormat="1" ht="12" customHeight="1" x14ac:dyDescent="0.2">
      <c r="B38" s="181" t="str">
        <f>'Fig 2.2'!A31</f>
        <v>Figure 2.2: Fatalities at accidents in railway operations, 2000–2015</v>
      </c>
    </row>
    <row r="39" spans="2:2" ht="6" customHeight="1" x14ac:dyDescent="0.2">
      <c r="B39" s="94"/>
    </row>
    <row r="40" spans="2:2" ht="12" customHeight="1" x14ac:dyDescent="0.2">
      <c r="B40" s="93" t="str">
        <f>'Fig 2.3'!A30</f>
        <v xml:space="preserve">Figur 2.3: Avlidna vid olyckshändelser vid järnvägsdrift, fördelade på kön, 2009–2015
</v>
      </c>
    </row>
    <row r="41" spans="2:2" s="182" customFormat="1" ht="12" customHeight="1" x14ac:dyDescent="0.2">
      <c r="B41" s="181" t="str">
        <f>'Fig 2.3'!A31</f>
        <v>Figure 2.3: Fatalities at accidents in railway operations, divided by sex, 2009–2015</v>
      </c>
    </row>
    <row r="42" spans="2:2" ht="6" customHeight="1" x14ac:dyDescent="0.2">
      <c r="B42" s="94"/>
    </row>
    <row r="43" spans="2:2" ht="12" customHeight="1" x14ac:dyDescent="0.2">
      <c r="B43" s="93" t="str">
        <f>'Fig 2.4'!A30</f>
        <v xml:space="preserve">Figur 2.4: Allvarligt skadade vid olyckshändelser vid järnvägsdrift, fördelade på kön, 2009–2015
</v>
      </c>
    </row>
    <row r="44" spans="2:2" s="182" customFormat="1" ht="12" customHeight="1" x14ac:dyDescent="0.2">
      <c r="B44" s="181" t="str">
        <f>'Fig 2.4'!A31</f>
        <v>Figure 2.4: Seriously injured in railway operations, divided by sex, 2009–2015</v>
      </c>
    </row>
    <row r="45" spans="2:2" ht="6" customHeight="1" x14ac:dyDescent="0.2"/>
    <row r="46" spans="2:2" ht="12" customHeight="1" x14ac:dyDescent="0.2">
      <c r="B46" s="93" t="str">
        <f>'Fig 3.1'!A30</f>
        <v xml:space="preserve">Figur 3.1: Allvarliga olyckshändelser vid spårvägsdrift, indelade efter kategori, 2001–2015
</v>
      </c>
    </row>
    <row r="47" spans="2:2" s="182" customFormat="1" ht="12" customHeight="1" x14ac:dyDescent="0.2">
      <c r="B47" s="181" t="str">
        <f>'Fig 3.1'!A33</f>
        <v>Figure 3.1: Serious accidents in tram operations, divided by category, 2001–2015</v>
      </c>
    </row>
    <row r="48" spans="2:2" ht="6" customHeight="1" x14ac:dyDescent="0.2">
      <c r="B48" s="93"/>
    </row>
    <row r="49" spans="2:2" ht="12" customHeight="1" x14ac:dyDescent="0.2">
      <c r="B49" s="93" t="str">
        <f>'Fig 3.2'!A30</f>
        <v>Figur 3.2: Avlidna vid olyckshändelser vid spårvägsdrift, 2000–2015</v>
      </c>
    </row>
    <row r="50" spans="2:2" s="182" customFormat="1" ht="12" customHeight="1" x14ac:dyDescent="0.2">
      <c r="B50" s="181" t="str">
        <f>'Fig 3.2'!A31</f>
        <v>Figure 3.2: Fatalities at accidents in tram operations, 2000–2015</v>
      </c>
    </row>
    <row r="51" spans="2:2" ht="6" customHeight="1" x14ac:dyDescent="0.2">
      <c r="B51" s="93"/>
    </row>
    <row r="52" spans="2:2" ht="12" customHeight="1" x14ac:dyDescent="0.2">
      <c r="B52" s="93" t="str">
        <f>'Fig 3.3'!A30</f>
        <v xml:space="preserve">Figur 3.3: Avlidna vid olyckshändelser vid spårvägsdrift, fördelade på kön, 2009–2015
</v>
      </c>
    </row>
    <row r="53" spans="2:2" s="182" customFormat="1" ht="12" customHeight="1" x14ac:dyDescent="0.2">
      <c r="B53" s="181" t="str">
        <f>'Fig 3.3'!A32</f>
        <v>Figure 3.3: Fatalities at accidents in tram operations, divided by sex, 2009–2015</v>
      </c>
    </row>
    <row r="54" spans="2:2" ht="6" customHeight="1" x14ac:dyDescent="0.2">
      <c r="B54" s="93"/>
    </row>
    <row r="55" spans="2:2" ht="12" customHeight="1" x14ac:dyDescent="0.2">
      <c r="B55" s="93" t="str">
        <f>'Fig 3.4'!A30</f>
        <v xml:space="preserve">Figur 3.4: Allvarligt skadade vid olyckshändelser vid spårvägsdrift, fördelade på kön, 2009–2015
</v>
      </c>
    </row>
    <row r="56" spans="2:2" s="182" customFormat="1" ht="12" customHeight="1" x14ac:dyDescent="0.2">
      <c r="B56" s="181" t="str">
        <f>'Fig 3.4'!A31</f>
        <v>Figure 3.4: Seriously injured in tram operations, divided by sex, 2009–2015</v>
      </c>
    </row>
    <row r="57" spans="2:2" ht="6" customHeight="1" x14ac:dyDescent="0.2">
      <c r="B57" s="93"/>
    </row>
    <row r="58" spans="2:2" ht="12" customHeight="1" x14ac:dyDescent="0.2">
      <c r="B58" s="93" t="str">
        <f>'Fig 4.1'!A30</f>
        <v xml:space="preserve">Figur 4.1: Allvarliga olyckshändelser vid tunnelbanedrift, indelade efter kategori, 2001–2015
</v>
      </c>
    </row>
    <row r="59" spans="2:2" s="182" customFormat="1" ht="12" customHeight="1" x14ac:dyDescent="0.2">
      <c r="B59" s="181" t="str">
        <f>'Fig 4.1'!A33</f>
        <v>Figure 4.1: Serious accidents in metro operations, divided by category, 2001–2015</v>
      </c>
    </row>
    <row r="60" spans="2:2" ht="6" customHeight="1" x14ac:dyDescent="0.2">
      <c r="B60" s="93"/>
    </row>
    <row r="61" spans="2:2" ht="12" customHeight="1" x14ac:dyDescent="0.2">
      <c r="B61" s="93" t="str">
        <f>'Fig 4.2'!A30</f>
        <v>Figur 4.2: Avlidna vid olyckshändelser vid tunnelbanedrift, 2000–2015</v>
      </c>
    </row>
    <row r="62" spans="2:2" s="182" customFormat="1" ht="12" customHeight="1" x14ac:dyDescent="0.2">
      <c r="B62" s="181" t="str">
        <f>'Fig 4.2'!A31</f>
        <v>Figure 4.2: Fatalities at accidents in metro operations, 2000–2015</v>
      </c>
    </row>
    <row r="63" spans="2:2" ht="6" customHeight="1" x14ac:dyDescent="0.2">
      <c r="B63" s="93"/>
    </row>
    <row r="64" spans="2:2" ht="12" customHeight="1" x14ac:dyDescent="0.2">
      <c r="B64" s="93" t="str">
        <f>'Fig 4.3'!A30</f>
        <v xml:space="preserve">Figur 4.3: Avlidna vid olyckshändelser vid tunnelbanedrift, fördelade på kön, 2009–2015
</v>
      </c>
    </row>
    <row r="65" spans="2:2" s="182" customFormat="1" ht="12" customHeight="1" x14ac:dyDescent="0.2">
      <c r="B65" s="181" t="str">
        <f>'Fig 4.3'!A31</f>
        <v>Figure 4.3: Fatalities at accidents in metro operations, divided by sex, 2009–2015</v>
      </c>
    </row>
    <row r="66" spans="2:2" ht="6" customHeight="1" x14ac:dyDescent="0.2">
      <c r="B66" s="93"/>
    </row>
    <row r="67" spans="2:2" ht="12" customHeight="1" x14ac:dyDescent="0.2">
      <c r="B67" s="93" t="str">
        <f>'Fig 4.4'!A30</f>
        <v xml:space="preserve">Figur 4.4: Allvarligt skadade vid olyckshändelser vid tunnelbanedrift, fördelade på kön, 2009–2015
</v>
      </c>
    </row>
    <row r="68" spans="2:2" s="182" customFormat="1" ht="12" customHeight="1" x14ac:dyDescent="0.2">
      <c r="B68" s="181" t="str">
        <f>'Fig 4.4'!A31</f>
        <v>Figure 4.4: Seriously injured in metro operations, divided by sex, 2009–2015</v>
      </c>
    </row>
    <row r="69" spans="2:2" ht="6" customHeight="1" x14ac:dyDescent="0.2">
      <c r="B69" s="93"/>
    </row>
    <row r="70" spans="2:2" ht="12" customHeight="1" x14ac:dyDescent="0.2">
      <c r="B70" s="93"/>
    </row>
    <row r="71" spans="2:2" ht="12" customHeight="1" x14ac:dyDescent="0.2">
      <c r="B71" s="93"/>
    </row>
    <row r="72" spans="2:2" ht="6" customHeight="1" x14ac:dyDescent="0.2">
      <c r="B72" s="93"/>
    </row>
    <row r="73" spans="2:2" ht="12" customHeight="1" x14ac:dyDescent="0.2">
      <c r="B73" s="93"/>
    </row>
    <row r="74" spans="2:2" ht="12" customHeight="1" x14ac:dyDescent="0.2">
      <c r="B74" s="93"/>
    </row>
  </sheetData>
  <customSheetViews>
    <customSheetView guid="{EA424B0A-06A3-4874-B080-734BBB58792A}" showPageBreaks="1" showGridLines="0" printArea="1" topLeftCell="A19">
      <selection activeCell="B65" sqref="B65"/>
      <pageMargins left="3.937007874015748E-2" right="3.937007874015748E-2" top="0.74803149606299213" bottom="0.74803149606299213" header="0.31496062992125984" footer="0.31496062992125984"/>
      <pageSetup paperSize="9" scale="87" orientation="portrait" r:id="rId1"/>
    </customSheetView>
    <customSheetView guid="{03452A04-CA67-46E6-B0A2-BCD750928530}" showGridLines="0" topLeftCell="A19">
      <selection activeCell="B65" sqref="B65"/>
      <pageMargins left="3.937007874015748E-2" right="3.937007874015748E-2" top="0.74803149606299213" bottom="0.74803149606299213" header="0.31496062992125984" footer="0.31496062992125984"/>
      <pageSetup paperSize="9" scale="87" orientation="portrait" r:id="rId2"/>
    </customSheetView>
  </customSheetViews>
  <hyperlinks>
    <hyperlink ref="B4" location="'1 Järnväg'!A1" display="'1 Järnväg'!A1"/>
    <hyperlink ref="B7" location="'2 Järnväg'!A1" display="'2 Järnväg'!A1"/>
    <hyperlink ref="B10" location="'3 Järnväg'!A1" display="'3 Järnväg'!A1"/>
    <hyperlink ref="B13" location="'4 Järnväg'!A1" display="'4 Järnväg'!A1"/>
    <hyperlink ref="B16" location="'5-6 Spårväg'!A1" display="'5-6 Spårväg'!A1"/>
    <hyperlink ref="B19" location="'5-6 Spårväg'!A17" display="'5-6 Spårväg'!A17"/>
    <hyperlink ref="B22" location="'7 Spårväg'!A1" display="'7 Spårväg'!A1"/>
    <hyperlink ref="B25" location="'8-9 Tunnelbana'!A1" display="'8-9 Tunnelbana'!A1"/>
    <hyperlink ref="B28" location="'8-9 Tunnelbana'!A14" display="'8-9 Tunnelbana'!A14"/>
    <hyperlink ref="B31" location="'10 Tunnelbana'!A1" display="'10 Tunnelbana'!A1"/>
    <hyperlink ref="B5" location="'1 Järnväg'!A1" display="'1 Järnväg'!A1"/>
    <hyperlink ref="B8" location="'2 Järnväg'!A1" display="'2 Järnväg'!A1"/>
    <hyperlink ref="B11" location="'3 Järnväg'!A1" display="'3 Järnväg'!A1"/>
    <hyperlink ref="B14" location="'4 Järnväg'!A1" display="'4 Järnväg'!A1"/>
    <hyperlink ref="B17" location="'5-6 Spårväg'!A1" display="'5-6 Spårväg'!A1"/>
    <hyperlink ref="B20" location="'5-6 Spårväg'!A17" display="'5-6 Spårväg'!A17"/>
    <hyperlink ref="B23" location="'7 Spårväg'!A1" display="'7 Spårväg'!A1"/>
    <hyperlink ref="B26" location="'8-9 Tunnelbana'!A1" display="'8-9 Tunnelbana'!A1"/>
    <hyperlink ref="B29" location="'8-9 Tunnelbana'!A14" display="'8-9 Tunnelbana'!A14"/>
    <hyperlink ref="B32" location="'10 Tunnelbana'!A1" display="'10 Tunnelbana'!A1"/>
    <hyperlink ref="B34" location="'Fig 2.1'!A1" display="'Fig 2.1'!A1"/>
    <hyperlink ref="B35" location="'Fig 2.1'!A1" display="'Fig 2.1'!A1"/>
    <hyperlink ref="B37" location="'Fig 2.2'!A1" display="'Fig 2.2'!A1"/>
    <hyperlink ref="B38" location="'Fig 2.2'!A1" display="'Fig 2.2'!A1"/>
    <hyperlink ref="B40" location="'Fig 2.3'!A1" display="'Fig 2.3'!A1"/>
    <hyperlink ref="B43" location="'Fig 2.4'!A1" display="'Fig 2.4'!A1"/>
    <hyperlink ref="B46" location="'Fig 3.1'!A1" display="'Fig 3.1'!A1"/>
    <hyperlink ref="B49" location="'Fig 3.2'!A1" display="'Fig 3.2'!A1"/>
    <hyperlink ref="B52" location="'Fig 3.3'!A1" display="'Fig 3.3'!A1"/>
    <hyperlink ref="B55" location="'Fig 3.4'!A1" display="'Fig 3.4'!A1"/>
    <hyperlink ref="B58" location="'Fig 4.1'!A1" display="'Fig 4.1'!A1"/>
    <hyperlink ref="B61" location="'Fig 4.2'!A1" display="'Fig 4.2'!A1"/>
    <hyperlink ref="B64" location="'Fig 4.3'!A1" display="'Fig 4.3'!A1"/>
    <hyperlink ref="B67" location="'Fig 4.4'!A1" display="'Fig 4.4'!A1"/>
    <hyperlink ref="B41" location="'Fig 2.3'!A1" display="'Fig 2.3'!A1"/>
    <hyperlink ref="B44" location="'Fig 2.4'!A1" display="'Fig 2.4'!A1"/>
    <hyperlink ref="B47" location="'Fig 3.1'!A1" display="'Fig 3.1'!A1"/>
    <hyperlink ref="B50" location="'Fig 3.2'!A1" display="'Fig 3.2'!A1"/>
    <hyperlink ref="B53" location="'Fig 3.3'!A1" display="'Fig 3.3'!A1"/>
    <hyperlink ref="B56" location="'Fig 3.4'!A1" display="'Fig 3.4'!A1"/>
    <hyperlink ref="B59" location="'Fig 4.1'!A1" display="'Fig 4.1'!A1"/>
    <hyperlink ref="B62" location="'Fig 4.2'!A1" display="'Fig 4.2'!A1"/>
    <hyperlink ref="B65" location="'Fig 4.3'!A1" display="'Fig 4.3'!A1"/>
    <hyperlink ref="B68" location="'Fig 4.4'!A1" display="'Fig 4.4'!A1"/>
  </hyperlinks>
  <pageMargins left="0.39370078740157483" right="0.39370078740157483" top="0.59055118110236227" bottom="0.74803149606299213" header="0.31496062992125984" footer="0.31496062992125984"/>
  <pageSetup paperSize="9" scale="85" orientation="portrait"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0:A33"/>
  <sheetViews>
    <sheetView zoomScaleNormal="100" zoomScaleSheetLayoutView="100" workbookViewId="0"/>
  </sheetViews>
  <sheetFormatPr defaultRowHeight="12.75" x14ac:dyDescent="0.2"/>
  <sheetData>
    <row r="30" spans="1:1" x14ac:dyDescent="0.2">
      <c r="A30" s="177" t="s">
        <v>147</v>
      </c>
    </row>
    <row r="31" spans="1:1" x14ac:dyDescent="0.2">
      <c r="A31" s="177" t="s">
        <v>283</v>
      </c>
    </row>
    <row r="32" spans="1:1" x14ac:dyDescent="0.2">
      <c r="A32" s="179" t="s">
        <v>159</v>
      </c>
    </row>
    <row r="33" spans="1:1" x14ac:dyDescent="0.2">
      <c r="A33" s="179" t="s">
        <v>284</v>
      </c>
    </row>
  </sheetData>
  <customSheetViews>
    <customSheetView guid="{EA424B0A-06A3-4874-B080-734BBB58792A}">
      <selection activeCell="A33" sqref="A33"/>
      <pageMargins left="0.7" right="0.7" top="0.75" bottom="0.75" header="0.3" footer="0.3"/>
    </customSheetView>
    <customSheetView guid="{03452A04-CA67-46E6-B0A2-BCD750928530}">
      <selection activeCell="A33" sqref="A33"/>
      <pageMargins left="0.7" right="0.7" top="0.75" bottom="0.75" header="0.3" footer="0.3"/>
    </customSheetView>
  </customSheetViews>
  <pageMargins left="0.7" right="0.7" top="0.75" bottom="0.75" header="0.3" footer="0.3"/>
  <pageSetup paperSize="9" scale="86"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0:A31"/>
  <sheetViews>
    <sheetView zoomScaleNormal="100" zoomScaleSheetLayoutView="100" workbookViewId="0"/>
  </sheetViews>
  <sheetFormatPr defaultRowHeight="12.75" x14ac:dyDescent="0.2"/>
  <sheetData>
    <row r="30" spans="1:1" x14ac:dyDescent="0.2">
      <c r="A30" s="177" t="s">
        <v>148</v>
      </c>
    </row>
    <row r="31" spans="1:1" x14ac:dyDescent="0.2">
      <c r="A31" s="179" t="s">
        <v>160</v>
      </c>
    </row>
  </sheetData>
  <customSheetViews>
    <customSheetView guid="{EA424B0A-06A3-4874-B080-734BBB58792A}">
      <selection activeCell="A31" sqref="A31"/>
      <pageMargins left="0.7" right="0.7" top="0.75" bottom="0.75" header="0.3" footer="0.3"/>
    </customSheetView>
    <customSheetView guid="{03452A04-CA67-46E6-B0A2-BCD750928530}">
      <selection activeCell="A31" sqref="A31"/>
      <pageMargins left="0.7" right="0.7" top="0.75" bottom="0.75" header="0.3" footer="0.3"/>
    </customSheetView>
  </customSheetViews>
  <pageMargins left="0.7" right="0.7" top="0.75" bottom="0.75" header="0.3" footer="0.3"/>
  <pageSetup paperSize="9" scale="86"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0:M40"/>
  <sheetViews>
    <sheetView zoomScaleNormal="100" zoomScaleSheetLayoutView="100" workbookViewId="0"/>
  </sheetViews>
  <sheetFormatPr defaultRowHeight="12.75" x14ac:dyDescent="0.2"/>
  <sheetData>
    <row r="30" spans="1:13" x14ac:dyDescent="0.2">
      <c r="A30" s="177" t="s">
        <v>149</v>
      </c>
      <c r="M30" s="5"/>
    </row>
    <row r="31" spans="1:13" x14ac:dyDescent="0.2">
      <c r="A31" s="177" t="s">
        <v>280</v>
      </c>
    </row>
    <row r="32" spans="1:13" x14ac:dyDescent="0.2">
      <c r="A32" s="177" t="s">
        <v>281</v>
      </c>
    </row>
    <row r="33" spans="1:1" x14ac:dyDescent="0.2">
      <c r="A33" s="179" t="s">
        <v>163</v>
      </c>
    </row>
    <row r="34" spans="1:1" x14ac:dyDescent="0.2">
      <c r="A34" s="179" t="s">
        <v>278</v>
      </c>
    </row>
    <row r="35" spans="1:1" x14ac:dyDescent="0.2">
      <c r="A35" s="179" t="s">
        <v>279</v>
      </c>
    </row>
    <row r="37" spans="1:1" x14ac:dyDescent="0.2">
      <c r="A37" s="132"/>
    </row>
    <row r="38" spans="1:1" x14ac:dyDescent="0.2">
      <c r="A38" s="5"/>
    </row>
    <row r="39" spans="1:1" x14ac:dyDescent="0.2">
      <c r="A39" s="15"/>
    </row>
    <row r="40" spans="1:1" x14ac:dyDescent="0.2">
      <c r="A40" s="202"/>
    </row>
  </sheetData>
  <customSheetViews>
    <customSheetView guid="{EA424B0A-06A3-4874-B080-734BBB58792A}">
      <selection activeCell="A33" sqref="A33"/>
      <pageMargins left="0.7" right="0.7" top="0.75" bottom="0.75" header="0.3" footer="0.3"/>
    </customSheetView>
    <customSheetView guid="{03452A04-CA67-46E6-B0A2-BCD750928530}">
      <selection activeCell="A33" sqref="A33"/>
      <pageMargins left="0.7" right="0.7" top="0.75" bottom="0.75" header="0.3" footer="0.3"/>
    </customSheetView>
  </customSheetViews>
  <pageMargins left="0.7" right="0.7" top="0.75" bottom="0.75" header="0.3" footer="0.3"/>
  <pageSetup paperSize="9" scale="86"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0:A31"/>
  <sheetViews>
    <sheetView zoomScaleNormal="100" zoomScaleSheetLayoutView="100" workbookViewId="0"/>
  </sheetViews>
  <sheetFormatPr defaultRowHeight="12.75" x14ac:dyDescent="0.2"/>
  <sheetData>
    <row r="30" spans="1:1" x14ac:dyDescent="0.2">
      <c r="A30" s="178" t="s">
        <v>150</v>
      </c>
    </row>
    <row r="31" spans="1:1" x14ac:dyDescent="0.2">
      <c r="A31" s="180" t="s">
        <v>158</v>
      </c>
    </row>
  </sheetData>
  <customSheetViews>
    <customSheetView guid="{EA424B0A-06A3-4874-B080-734BBB58792A}">
      <selection activeCell="G45" sqref="G45"/>
      <pageMargins left="0.7" right="0.7" top="0.75" bottom="0.75" header="0.3" footer="0.3"/>
    </customSheetView>
    <customSheetView guid="{03452A04-CA67-46E6-B0A2-BCD750928530}">
      <selection activeCell="G45" sqref="G45"/>
      <pageMargins left="0.7" right="0.7" top="0.75" bottom="0.75" header="0.3" footer="0.3"/>
    </customSheetView>
  </customSheetViews>
  <pageMargins left="0.7" right="0.7" top="0.75" bottom="0.75" header="0.3" footer="0.3"/>
  <pageSetup paperSize="9" scale="86"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0:A31"/>
  <sheetViews>
    <sheetView zoomScaleNormal="100" workbookViewId="0"/>
  </sheetViews>
  <sheetFormatPr defaultRowHeight="12.75" x14ac:dyDescent="0.2"/>
  <sheetData>
    <row r="30" spans="1:1" x14ac:dyDescent="0.2">
      <c r="A30" s="177" t="s">
        <v>151</v>
      </c>
    </row>
    <row r="31" spans="1:1" x14ac:dyDescent="0.2">
      <c r="A31" s="179" t="s">
        <v>162</v>
      </c>
    </row>
  </sheetData>
  <customSheetViews>
    <customSheetView guid="{EA424B0A-06A3-4874-B080-734BBB58792A}">
      <selection activeCell="A32" sqref="A32"/>
      <pageMargins left="0.7" right="0.7" top="0.75" bottom="0.75" header="0.3" footer="0.3"/>
    </customSheetView>
    <customSheetView guid="{03452A04-CA67-46E6-B0A2-BCD750928530}">
      <selection activeCell="A32" sqref="A32"/>
      <pageMargins left="0.7" right="0.7" top="0.75" bottom="0.75" header="0.3" footer="0.3"/>
    </customSheetView>
  </customSheetViews>
  <pageMargins left="0.7" right="0.7" top="0.75" bottom="0.75" header="0.3" footer="0.3"/>
  <pageSetup paperSize="9" scale="86"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0:A31"/>
  <sheetViews>
    <sheetView zoomScaleNormal="100" zoomScaleSheetLayoutView="100" workbookViewId="0"/>
  </sheetViews>
  <sheetFormatPr defaultRowHeight="12.75" x14ac:dyDescent="0.2"/>
  <sheetData>
    <row r="30" spans="1:1" x14ac:dyDescent="0.2">
      <c r="A30" s="177" t="s">
        <v>152</v>
      </c>
    </row>
    <row r="31" spans="1:1" x14ac:dyDescent="0.2">
      <c r="A31" s="179" t="s">
        <v>161</v>
      </c>
    </row>
  </sheetData>
  <customSheetViews>
    <customSheetView guid="{EA424B0A-06A3-4874-B080-734BBB58792A}">
      <selection activeCell="A32" sqref="A32"/>
      <pageMargins left="0.7" right="0.7" top="0.75" bottom="0.75" header="0.3" footer="0.3"/>
    </customSheetView>
    <customSheetView guid="{03452A04-CA67-46E6-B0A2-BCD750928530}">
      <selection activeCell="A32" sqref="A32"/>
      <pageMargins left="0.7" right="0.7" top="0.75" bottom="0.75" header="0.3" footer="0.3"/>
    </customSheetView>
  </customSheetViews>
  <pageMargins left="0.7" right="0.7" top="0.75" bottom="0.75" header="0.3" footer="0.3"/>
  <pageSetup paperSize="9" scale="86"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I40"/>
  <sheetViews>
    <sheetView zoomScaleNormal="100" workbookViewId="0"/>
  </sheetViews>
  <sheetFormatPr defaultRowHeight="11.25" x14ac:dyDescent="0.2"/>
  <cols>
    <col min="1" max="1" width="41.28515625" style="1" bestFit="1" customWidth="1"/>
    <col min="2" max="17" width="4.7109375" style="1" customWidth="1"/>
    <col min="18" max="16384" width="9.140625" style="1"/>
  </cols>
  <sheetData>
    <row r="1" spans="1:35" ht="12" x14ac:dyDescent="0.2">
      <c r="A1" s="176"/>
      <c r="B1" s="140">
        <v>2000</v>
      </c>
      <c r="C1" s="140">
        <v>2001</v>
      </c>
      <c r="D1" s="140">
        <v>2002</v>
      </c>
      <c r="E1" s="140">
        <v>2003</v>
      </c>
      <c r="F1" s="140">
        <v>2004</v>
      </c>
      <c r="G1" s="140">
        <v>2005</v>
      </c>
      <c r="H1" s="140">
        <v>2006</v>
      </c>
      <c r="I1" s="140">
        <v>2007</v>
      </c>
      <c r="J1" s="140">
        <v>2008</v>
      </c>
      <c r="K1" s="140">
        <v>2009</v>
      </c>
      <c r="L1" s="140">
        <v>2010</v>
      </c>
      <c r="M1" s="140">
        <v>2011</v>
      </c>
      <c r="N1" s="140">
        <v>2012</v>
      </c>
      <c r="O1" s="140">
        <v>2013</v>
      </c>
      <c r="P1" s="157">
        <v>2014</v>
      </c>
      <c r="Q1" s="173">
        <v>2015</v>
      </c>
      <c r="S1" s="145"/>
    </row>
    <row r="2" spans="1:35" x14ac:dyDescent="0.2">
      <c r="A2" s="23" t="s">
        <v>81</v>
      </c>
      <c r="B2" s="40"/>
      <c r="C2" s="40"/>
      <c r="D2" s="40"/>
      <c r="E2" s="40"/>
      <c r="F2" s="40"/>
      <c r="G2" s="40"/>
      <c r="H2" s="40"/>
      <c r="I2" s="40"/>
      <c r="J2" s="40"/>
      <c r="K2" s="40"/>
      <c r="L2" s="40"/>
      <c r="M2" s="40"/>
      <c r="N2" s="40"/>
      <c r="O2" s="40"/>
      <c r="P2" s="40"/>
      <c r="Q2" s="40"/>
    </row>
    <row r="3" spans="1:35" x14ac:dyDescent="0.2">
      <c r="A3" s="30" t="s">
        <v>82</v>
      </c>
      <c r="B3" s="27">
        <f>'1 Järnväg'!H5</f>
        <v>2</v>
      </c>
      <c r="C3" s="27">
        <f>'1 Järnväg'!J5</f>
        <v>21</v>
      </c>
      <c r="D3" s="27">
        <f>'1 Järnväg'!L5</f>
        <v>9</v>
      </c>
      <c r="E3" s="27">
        <f>'1 Järnväg'!N5</f>
        <v>8</v>
      </c>
      <c r="F3" s="27">
        <f>'1 Järnväg'!P5</f>
        <v>12</v>
      </c>
      <c r="G3" s="27">
        <f>'1 Järnväg'!R5</f>
        <v>2</v>
      </c>
      <c r="H3" s="27">
        <f>'1 Järnväg'!T5</f>
        <v>12</v>
      </c>
      <c r="I3" s="27">
        <f>'1 Järnväg'!V5</f>
        <v>11</v>
      </c>
      <c r="J3" s="27">
        <f>'1 Järnväg'!X5</f>
        <v>14</v>
      </c>
      <c r="K3" s="27">
        <f>'1 Järnväg'!Z5</f>
        <v>7</v>
      </c>
      <c r="L3" s="27">
        <f>'1 Järnväg'!AB5</f>
        <v>8</v>
      </c>
      <c r="M3" s="27">
        <f>'1 Järnväg'!AD5</f>
        <v>7</v>
      </c>
      <c r="N3" s="27">
        <f>'1 Järnväg'!AF5</f>
        <v>10</v>
      </c>
      <c r="O3" s="27">
        <f>'1 Järnväg'!AH5</f>
        <v>9</v>
      </c>
      <c r="P3" s="27">
        <f>'1 Järnväg'!AJ5</f>
        <v>10</v>
      </c>
      <c r="Q3" s="27">
        <f>'1 Järnväg'!AL5</f>
        <v>3</v>
      </c>
    </row>
    <row r="4" spans="1:35" x14ac:dyDescent="0.2">
      <c r="A4" s="30" t="s">
        <v>83</v>
      </c>
      <c r="B4" s="27">
        <f>'1 Järnväg'!H6</f>
        <v>1</v>
      </c>
      <c r="C4" s="27">
        <f>'1 Järnväg'!J6</f>
        <v>7</v>
      </c>
      <c r="D4" s="27">
        <f>'1 Järnväg'!L6</f>
        <v>7</v>
      </c>
      <c r="E4" s="27">
        <f>'1 Järnväg'!N6</f>
        <v>8</v>
      </c>
      <c r="F4" s="27">
        <f>'1 Järnväg'!P6</f>
        <v>5</v>
      </c>
      <c r="G4" s="27">
        <f>'1 Järnväg'!R6</f>
        <v>9</v>
      </c>
      <c r="H4" s="27">
        <f>'1 Järnväg'!T6</f>
        <v>7</v>
      </c>
      <c r="I4" s="27">
        <f>'1 Järnväg'!V6</f>
        <v>1</v>
      </c>
      <c r="J4" s="27">
        <f>'1 Järnväg'!X6</f>
        <v>4</v>
      </c>
      <c r="K4" s="27">
        <f>'1 Järnväg'!Z6</f>
        <v>1</v>
      </c>
      <c r="L4" s="27">
        <f>'1 Järnväg'!AB6</f>
        <v>3</v>
      </c>
      <c r="M4" s="27">
        <f>'1 Järnväg'!AD6</f>
        <v>2</v>
      </c>
      <c r="N4" s="27">
        <f>'1 Järnväg'!AF6</f>
        <v>4</v>
      </c>
      <c r="O4" s="27">
        <f>'1 Järnväg'!AH6</f>
        <v>3</v>
      </c>
      <c r="P4" s="27">
        <f>'1 Järnväg'!AJ6</f>
        <v>4</v>
      </c>
      <c r="Q4" s="27">
        <f>'1 Järnväg'!AL6</f>
        <v>3</v>
      </c>
    </row>
    <row r="5" spans="1:35" x14ac:dyDescent="0.2">
      <c r="A5" s="30" t="s">
        <v>84</v>
      </c>
      <c r="B5" s="27">
        <f>'1 Järnväg'!H7</f>
        <v>12</v>
      </c>
      <c r="C5" s="27">
        <f>'1 Järnväg'!J7</f>
        <v>12</v>
      </c>
      <c r="D5" s="27">
        <f>'1 Järnväg'!L7</f>
        <v>10</v>
      </c>
      <c r="E5" s="27">
        <f>'1 Järnväg'!N7</f>
        <v>10</v>
      </c>
      <c r="F5" s="27">
        <f>'1 Järnväg'!P7</f>
        <v>19</v>
      </c>
      <c r="G5" s="27">
        <f>'1 Järnväg'!R7</f>
        <v>21</v>
      </c>
      <c r="H5" s="27">
        <f>'1 Järnväg'!T7</f>
        <v>18</v>
      </c>
      <c r="I5" s="27">
        <f>'1 Järnväg'!V7</f>
        <v>15</v>
      </c>
      <c r="J5" s="27">
        <f>'1 Järnväg'!X7</f>
        <v>6</v>
      </c>
      <c r="K5" s="27">
        <f>'1 Järnväg'!Z7</f>
        <v>16</v>
      </c>
      <c r="L5" s="27">
        <f>'1 Järnväg'!AB7</f>
        <v>16</v>
      </c>
      <c r="M5" s="27">
        <f>'1 Järnväg'!AD7</f>
        <v>9</v>
      </c>
      <c r="N5" s="27">
        <f>'1 Järnväg'!AF7</f>
        <v>12</v>
      </c>
      <c r="O5" s="27">
        <f>'1 Järnväg'!AH7</f>
        <v>14</v>
      </c>
      <c r="P5" s="27">
        <f>'1 Järnväg'!AJ7</f>
        <v>11</v>
      </c>
      <c r="Q5" s="27">
        <f>'1 Järnväg'!AL7</f>
        <v>9</v>
      </c>
    </row>
    <row r="6" spans="1:35" ht="22.5" x14ac:dyDescent="0.2">
      <c r="A6" s="30" t="s">
        <v>187</v>
      </c>
      <c r="B6" s="27" t="str">
        <f>'1 Järnväg'!H8</f>
        <v>..</v>
      </c>
      <c r="C6" s="27" t="str">
        <f>'1 Järnväg'!J8</f>
        <v>..</v>
      </c>
      <c r="D6" s="27" t="str">
        <f>'1 Järnväg'!L8</f>
        <v>..</v>
      </c>
      <c r="E6" s="27" t="str">
        <f>'1 Järnväg'!N8</f>
        <v>..</v>
      </c>
      <c r="F6" s="27" t="str">
        <f>'1 Järnväg'!P8</f>
        <v>..</v>
      </c>
      <c r="G6" s="27" t="str">
        <f>'1 Järnväg'!R8</f>
        <v>..</v>
      </c>
      <c r="H6" s="27" t="str">
        <f>'1 Järnväg'!T8</f>
        <v>..</v>
      </c>
      <c r="I6" s="27" t="str">
        <f>'1 Järnväg'!V8</f>
        <v>..</v>
      </c>
      <c r="J6" s="27" t="str">
        <f>'1 Järnväg'!X8</f>
        <v>..</v>
      </c>
      <c r="K6" s="27" t="str">
        <f>'1 Järnväg'!Z8</f>
        <v>..</v>
      </c>
      <c r="L6" s="27" t="str">
        <f>'1 Järnväg'!AB8</f>
        <v>..</v>
      </c>
      <c r="M6" s="27" t="str">
        <f>'1 Järnväg'!AD8</f>
        <v>..</v>
      </c>
      <c r="N6" s="27" t="str">
        <f>'1 Järnväg'!AF8</f>
        <v>..</v>
      </c>
      <c r="O6" s="27" t="str">
        <f>'1 Järnväg'!AH8</f>
        <v>..</v>
      </c>
      <c r="P6" s="27">
        <f>'1 Järnväg'!AJ8</f>
        <v>19</v>
      </c>
      <c r="Q6" s="27">
        <f>'1 Järnväg'!AL8</f>
        <v>18</v>
      </c>
    </row>
    <row r="7" spans="1:35" x14ac:dyDescent="0.2">
      <c r="A7" s="125" t="s">
        <v>189</v>
      </c>
      <c r="B7" s="27" t="str">
        <f>'1 Järnväg'!H9</f>
        <v>..</v>
      </c>
      <c r="C7" s="27" t="str">
        <f>'1 Järnväg'!J9</f>
        <v>..</v>
      </c>
      <c r="D7" s="27" t="str">
        <f>'1 Järnväg'!L9</f>
        <v>..</v>
      </c>
      <c r="E7" s="27" t="str">
        <f>'1 Järnväg'!N9</f>
        <v>..</v>
      </c>
      <c r="F7" s="27" t="str">
        <f>'1 Järnväg'!P9</f>
        <v>..</v>
      </c>
      <c r="G7" s="27" t="str">
        <f>'1 Järnväg'!R9</f>
        <v>..</v>
      </c>
      <c r="H7" s="27" t="str">
        <f>'1 Järnväg'!T9</f>
        <v>..</v>
      </c>
      <c r="I7" s="27">
        <f>'1 Järnväg'!V9</f>
        <v>6</v>
      </c>
      <c r="J7" s="27">
        <f>'1 Järnväg'!X9</f>
        <v>6</v>
      </c>
      <c r="K7" s="27">
        <f>'1 Järnväg'!Z9</f>
        <v>4</v>
      </c>
      <c r="L7" s="27">
        <f>'1 Järnväg'!AB9</f>
        <v>5</v>
      </c>
      <c r="M7" s="27">
        <f>'1 Järnväg'!AD9</f>
        <v>6</v>
      </c>
      <c r="N7" s="27">
        <f>'1 Järnväg'!AF9</f>
        <v>4</v>
      </c>
      <c r="O7" s="27">
        <f>'1 Järnväg'!AH9</f>
        <v>1</v>
      </c>
      <c r="P7" s="27">
        <f>'1 Järnväg'!AJ9</f>
        <v>5</v>
      </c>
      <c r="Q7" s="27">
        <f>'1 Järnväg'!AL9</f>
        <v>7</v>
      </c>
    </row>
    <row r="8" spans="1:35" x14ac:dyDescent="0.2">
      <c r="A8" s="30" t="s">
        <v>85</v>
      </c>
      <c r="B8" s="27">
        <f>'1 Järnväg'!H10</f>
        <v>15</v>
      </c>
      <c r="C8" s="27">
        <f>'1 Järnväg'!J10</f>
        <v>19</v>
      </c>
      <c r="D8" s="27">
        <f>'1 Järnväg'!L10</f>
        <v>30</v>
      </c>
      <c r="E8" s="27">
        <f>'1 Järnväg'!N10</f>
        <v>38</v>
      </c>
      <c r="F8" s="27">
        <f>'1 Järnväg'!P10</f>
        <v>36</v>
      </c>
      <c r="G8" s="27">
        <f>'1 Järnväg'!R10</f>
        <v>22</v>
      </c>
      <c r="H8" s="27">
        <f>'1 Järnväg'!T10</f>
        <v>25</v>
      </c>
      <c r="I8" s="27">
        <f>'1 Järnväg'!V10</f>
        <v>26</v>
      </c>
      <c r="J8" s="27">
        <f>'1 Järnväg'!X10</f>
        <v>20</v>
      </c>
      <c r="K8" s="27">
        <f>'1 Järnväg'!Z10</f>
        <v>21</v>
      </c>
      <c r="L8" s="27">
        <f>'1 Järnväg'!AB10</f>
        <v>41</v>
      </c>
      <c r="M8" s="27">
        <f>'1 Järnväg'!AD10</f>
        <v>32</v>
      </c>
      <c r="N8" s="27">
        <f>'1 Järnväg'!AF10</f>
        <v>18</v>
      </c>
      <c r="O8" s="27">
        <f>'1 Järnväg'!AH10</f>
        <v>19</v>
      </c>
      <c r="P8" s="27">
        <f>'1 Järnväg'!AJ10</f>
        <v>9</v>
      </c>
      <c r="Q8" s="27">
        <f>'1 Järnväg'!AL10</f>
        <v>2</v>
      </c>
    </row>
    <row r="9" spans="1:35" ht="12.95" customHeight="1" x14ac:dyDescent="0.2">
      <c r="A9" s="23" t="s">
        <v>0</v>
      </c>
      <c r="B9" s="27">
        <f>'3 Järnväg'!H23</f>
        <v>19</v>
      </c>
      <c r="C9" s="27">
        <f>'3 Järnväg'!J23</f>
        <v>15</v>
      </c>
      <c r="D9" s="27">
        <f>'3 Järnväg'!L23</f>
        <v>18</v>
      </c>
      <c r="E9" s="27">
        <f>'3 Järnväg'!N23</f>
        <v>20</v>
      </c>
      <c r="F9" s="27">
        <f>'3 Järnväg'!P23</f>
        <v>26</v>
      </c>
      <c r="G9" s="27">
        <f>'3 Järnväg'!R23</f>
        <v>21</v>
      </c>
      <c r="H9" s="27">
        <f>'3 Järnväg'!T23</f>
        <v>19</v>
      </c>
      <c r="I9" s="27">
        <f>'3 Järnväg'!V23</f>
        <v>25</v>
      </c>
      <c r="J9" s="27">
        <f>'3 Järnväg'!X23</f>
        <v>15</v>
      </c>
      <c r="K9" s="27">
        <f>'3 Järnväg'!Z23</f>
        <v>19</v>
      </c>
      <c r="L9" s="27">
        <f>'3 Järnväg'!AB23</f>
        <v>45</v>
      </c>
      <c r="M9" s="27">
        <f>'3 Järnväg'!AD23</f>
        <v>25</v>
      </c>
      <c r="N9" s="27">
        <f>'3 Järnväg'!AF23</f>
        <v>15</v>
      </c>
      <c r="O9" s="27">
        <f>'3 Järnväg'!AH23</f>
        <v>18</v>
      </c>
      <c r="P9" s="27">
        <f>'3 Järnväg'!AJ23</f>
        <v>25</v>
      </c>
      <c r="Q9" s="27">
        <f>'3 Järnväg'!AL23</f>
        <v>16</v>
      </c>
    </row>
    <row r="10" spans="1:35" ht="12.95" customHeight="1" x14ac:dyDescent="0.2">
      <c r="A10" s="30" t="s">
        <v>77</v>
      </c>
      <c r="B10" s="27" t="str">
        <f>'3 Järnväg'!H24</f>
        <v>..</v>
      </c>
      <c r="C10" s="27" t="str">
        <f>'3 Järnväg'!J24</f>
        <v>..</v>
      </c>
      <c r="D10" s="27" t="str">
        <f>'3 Järnväg'!L24</f>
        <v>..</v>
      </c>
      <c r="E10" s="27" t="str">
        <f>'3 Järnväg'!N24</f>
        <v>..</v>
      </c>
      <c r="F10" s="27" t="str">
        <f>'3 Järnväg'!P24</f>
        <v>..</v>
      </c>
      <c r="G10" s="27" t="str">
        <f>'3 Järnväg'!R24</f>
        <v>..</v>
      </c>
      <c r="H10" s="27" t="str">
        <f>'3 Järnväg'!T24</f>
        <v>..</v>
      </c>
      <c r="I10" s="27" t="str">
        <f>'3 Järnväg'!V24</f>
        <v>..</v>
      </c>
      <c r="J10" s="27" t="str">
        <f>'3 Järnväg'!X24</f>
        <v>..</v>
      </c>
      <c r="K10" s="27">
        <f>'3 Järnväg'!Z24</f>
        <v>8</v>
      </c>
      <c r="L10" s="27">
        <f>'3 Järnväg'!AB24</f>
        <v>10</v>
      </c>
      <c r="M10" s="27">
        <f>'3 Järnväg'!AD24</f>
        <v>8</v>
      </c>
      <c r="N10" s="27">
        <f>'3 Järnväg'!AF24</f>
        <v>4</v>
      </c>
      <c r="O10" s="27">
        <f>'3 Järnväg'!AH24</f>
        <v>6</v>
      </c>
      <c r="P10" s="27">
        <f>'3 Järnväg'!AJ24</f>
        <v>6</v>
      </c>
      <c r="Q10" s="27">
        <f>'3 Järnväg'!AL24</f>
        <v>3</v>
      </c>
    </row>
    <row r="11" spans="1:35" ht="12.95" customHeight="1" x14ac:dyDescent="0.2">
      <c r="A11" s="30" t="s">
        <v>78</v>
      </c>
      <c r="B11" s="27" t="str">
        <f>'3 Järnväg'!H25</f>
        <v>..</v>
      </c>
      <c r="C11" s="27" t="str">
        <f>'3 Järnväg'!J25</f>
        <v>..</v>
      </c>
      <c r="D11" s="27" t="str">
        <f>'3 Järnväg'!L25</f>
        <v>..</v>
      </c>
      <c r="E11" s="27" t="str">
        <f>'3 Järnväg'!N25</f>
        <v>..</v>
      </c>
      <c r="F11" s="27" t="str">
        <f>'3 Järnväg'!P25</f>
        <v>..</v>
      </c>
      <c r="G11" s="27" t="str">
        <f>'3 Järnväg'!R25</f>
        <v>..</v>
      </c>
      <c r="H11" s="27" t="str">
        <f>'3 Järnväg'!T25</f>
        <v>..</v>
      </c>
      <c r="I11" s="27" t="str">
        <f>'3 Järnväg'!V25</f>
        <v>..</v>
      </c>
      <c r="J11" s="27" t="str">
        <f>'3 Järnväg'!X25</f>
        <v>..</v>
      </c>
      <c r="K11" s="27">
        <f>'3 Järnväg'!Z25</f>
        <v>11</v>
      </c>
      <c r="L11" s="27">
        <f>'3 Järnväg'!AB25</f>
        <v>35</v>
      </c>
      <c r="M11" s="27">
        <f>'3 Järnväg'!AD25</f>
        <v>17</v>
      </c>
      <c r="N11" s="27">
        <f>'3 Järnväg'!AF25</f>
        <v>11</v>
      </c>
      <c r="O11" s="27">
        <f>'3 Järnväg'!AH25</f>
        <v>12</v>
      </c>
      <c r="P11" s="27">
        <f>'3 Järnväg'!AJ25</f>
        <v>19</v>
      </c>
      <c r="Q11" s="27">
        <f>'3 Järnväg'!AL25</f>
        <v>13</v>
      </c>
    </row>
    <row r="12" spans="1:35" ht="12.75" x14ac:dyDescent="0.2">
      <c r="A12" s="23" t="s">
        <v>1</v>
      </c>
      <c r="B12" s="162">
        <f>'4 Järnväg'!H24</f>
        <v>18</v>
      </c>
      <c r="C12" s="162">
        <f>'4 Järnväg'!J24</f>
        <v>19</v>
      </c>
      <c r="D12" s="162">
        <f>'4 Järnväg'!L24</f>
        <v>11</v>
      </c>
      <c r="E12" s="162">
        <f>'4 Järnväg'!N24</f>
        <v>23</v>
      </c>
      <c r="F12" s="162">
        <f>'4 Järnväg'!P24</f>
        <v>23</v>
      </c>
      <c r="G12" s="162">
        <f>'4 Järnväg'!R24</f>
        <v>19</v>
      </c>
      <c r="H12" s="162">
        <f>'4 Järnväg'!T24</f>
        <v>16</v>
      </c>
      <c r="I12" s="162">
        <f>'4 Järnväg'!V24</f>
        <v>15</v>
      </c>
      <c r="J12" s="162">
        <f>'4 Järnväg'!X24</f>
        <v>8</v>
      </c>
      <c r="K12" s="162">
        <f>'4 Järnväg'!Z24</f>
        <v>18</v>
      </c>
      <c r="L12" s="162">
        <f>'4 Järnväg'!AB24</f>
        <v>25</v>
      </c>
      <c r="M12" s="162">
        <f>'4 Järnväg'!AD24</f>
        <v>14</v>
      </c>
      <c r="N12" s="162">
        <f>'4 Järnväg'!AF24</f>
        <v>19</v>
      </c>
      <c r="O12" s="162">
        <f>'4 Järnväg'!AH24</f>
        <v>18</v>
      </c>
      <c r="P12" s="162">
        <f>'4 Järnväg'!AJ24</f>
        <v>11</v>
      </c>
      <c r="Q12" s="162">
        <f>'4 Järnväg'!AL24</f>
        <v>14</v>
      </c>
      <c r="R12" s="13"/>
      <c r="S12" s="13"/>
      <c r="T12" s="13"/>
      <c r="U12" s="13"/>
      <c r="V12" s="13"/>
      <c r="W12" s="13"/>
      <c r="X12" s="13"/>
      <c r="Y12" s="13"/>
      <c r="Z12" s="13"/>
      <c r="AA12" s="13"/>
      <c r="AB12" s="13"/>
      <c r="AC12" s="13"/>
      <c r="AD12" s="13"/>
      <c r="AE12" s="13"/>
      <c r="AF12" s="13"/>
      <c r="AG12" s="13"/>
      <c r="AH12" s="13"/>
      <c r="AI12" s="13"/>
    </row>
    <row r="13" spans="1:35" ht="12.75" x14ac:dyDescent="0.2">
      <c r="A13" s="30" t="s">
        <v>77</v>
      </c>
      <c r="B13" s="162" t="str">
        <f>'4 Järnväg'!H25</f>
        <v>..</v>
      </c>
      <c r="C13" s="162" t="str">
        <f>'4 Järnväg'!J25</f>
        <v>..</v>
      </c>
      <c r="D13" s="162" t="str">
        <f>'4 Järnväg'!L25</f>
        <v>..</v>
      </c>
      <c r="E13" s="162" t="str">
        <f>'4 Järnväg'!N25</f>
        <v>..</v>
      </c>
      <c r="F13" s="162" t="str">
        <f>'4 Järnväg'!P25</f>
        <v>..</v>
      </c>
      <c r="G13" s="162" t="str">
        <f>'4 Järnväg'!R25</f>
        <v>..</v>
      </c>
      <c r="H13" s="162" t="str">
        <f>'4 Järnväg'!T25</f>
        <v>..</v>
      </c>
      <c r="I13" s="162" t="str">
        <f>'4 Järnväg'!V25</f>
        <v>..</v>
      </c>
      <c r="J13" s="162" t="str">
        <f>'4 Järnväg'!X25</f>
        <v>..</v>
      </c>
      <c r="K13" s="162">
        <f>'4 Järnväg'!Z25</f>
        <v>4</v>
      </c>
      <c r="L13" s="162">
        <f>'4 Järnväg'!AB25</f>
        <v>9</v>
      </c>
      <c r="M13" s="162">
        <f>'4 Järnväg'!AD25</f>
        <v>5</v>
      </c>
      <c r="N13" s="162">
        <f>'4 Järnväg'!AF25</f>
        <v>3</v>
      </c>
      <c r="O13" s="162">
        <f>'4 Järnväg'!AH25</f>
        <v>7</v>
      </c>
      <c r="P13" s="162">
        <f>'4 Järnväg'!AJ25</f>
        <v>4</v>
      </c>
      <c r="Q13" s="162">
        <f>'4 Järnväg'!AL25</f>
        <v>5</v>
      </c>
      <c r="R13" s="13"/>
      <c r="S13" s="13"/>
      <c r="T13" s="13"/>
      <c r="U13" s="13"/>
      <c r="V13" s="13"/>
      <c r="W13" s="13"/>
      <c r="X13" s="13"/>
      <c r="Y13" s="13"/>
      <c r="Z13" s="13"/>
      <c r="AA13" s="13"/>
      <c r="AB13" s="13"/>
      <c r="AC13" s="13"/>
      <c r="AD13" s="13"/>
      <c r="AE13" s="13"/>
      <c r="AF13" s="13"/>
      <c r="AG13" s="13"/>
      <c r="AH13" s="13"/>
      <c r="AI13" s="13"/>
    </row>
    <row r="14" spans="1:35" ht="12" customHeight="1" x14ac:dyDescent="0.2">
      <c r="A14" s="30" t="s">
        <v>78</v>
      </c>
      <c r="B14" s="162" t="str">
        <f>'4 Järnväg'!H26</f>
        <v>..</v>
      </c>
      <c r="C14" s="162" t="str">
        <f>'4 Järnväg'!J26</f>
        <v>..</v>
      </c>
      <c r="D14" s="162" t="str">
        <f>'4 Järnväg'!L26</f>
        <v>..</v>
      </c>
      <c r="E14" s="162" t="str">
        <f>'4 Järnväg'!N26</f>
        <v>..</v>
      </c>
      <c r="F14" s="162" t="str">
        <f>'4 Järnväg'!P26</f>
        <v>..</v>
      </c>
      <c r="G14" s="162" t="str">
        <f>'4 Järnväg'!R26</f>
        <v>..</v>
      </c>
      <c r="H14" s="162" t="str">
        <f>'4 Järnväg'!T26</f>
        <v>..</v>
      </c>
      <c r="I14" s="162" t="str">
        <f>'4 Järnväg'!V26</f>
        <v>..</v>
      </c>
      <c r="J14" s="162" t="str">
        <f>'4 Järnväg'!X26</f>
        <v>..</v>
      </c>
      <c r="K14" s="162">
        <f>'4 Järnväg'!Z26</f>
        <v>14</v>
      </c>
      <c r="L14" s="162">
        <f>'4 Järnväg'!AB26</f>
        <v>16</v>
      </c>
      <c r="M14" s="162">
        <f>'4 Järnväg'!AD26</f>
        <v>9</v>
      </c>
      <c r="N14" s="162">
        <f>'4 Järnväg'!AF26</f>
        <v>15</v>
      </c>
      <c r="O14" s="162">
        <f>'4 Järnväg'!AH26</f>
        <v>11</v>
      </c>
      <c r="P14" s="162">
        <f>'4 Järnväg'!AJ26</f>
        <v>7</v>
      </c>
      <c r="Q14" s="162">
        <f>'4 Järnväg'!AL26</f>
        <v>9</v>
      </c>
    </row>
    <row r="15" spans="1:35" x14ac:dyDescent="0.2">
      <c r="A15" s="30" t="s">
        <v>80</v>
      </c>
      <c r="B15" s="162" t="str">
        <f>'4 Järnväg'!H27</f>
        <v>..</v>
      </c>
      <c r="C15" s="162" t="str">
        <f>'4 Järnväg'!J27</f>
        <v>..</v>
      </c>
      <c r="D15" s="162" t="str">
        <f>'4 Järnväg'!L27</f>
        <v>..</v>
      </c>
      <c r="E15" s="162" t="str">
        <f>'4 Järnväg'!N27</f>
        <v>..</v>
      </c>
      <c r="F15" s="162" t="str">
        <f>'4 Järnväg'!P27</f>
        <v>..</v>
      </c>
      <c r="G15" s="162" t="str">
        <f>'4 Järnväg'!R27</f>
        <v>..</v>
      </c>
      <c r="H15" s="162" t="str">
        <f>'4 Järnväg'!T27</f>
        <v>..</v>
      </c>
      <c r="I15" s="162" t="str">
        <f>'4 Järnväg'!V27</f>
        <v>..</v>
      </c>
      <c r="J15" s="162" t="str">
        <f>'4 Järnväg'!X27</f>
        <v>..</v>
      </c>
      <c r="K15" s="162" t="str">
        <f>'4 Järnväg'!Z27</f>
        <v>–</v>
      </c>
      <c r="L15" s="162" t="str">
        <f>'4 Järnväg'!AB27</f>
        <v>–</v>
      </c>
      <c r="M15" s="162" t="str">
        <f>'4 Järnväg'!AD27</f>
        <v>–</v>
      </c>
      <c r="N15" s="162">
        <f>'4 Järnväg'!AF27</f>
        <v>1</v>
      </c>
      <c r="O15" s="162" t="str">
        <f>'4 Järnväg'!AH27</f>
        <v>–</v>
      </c>
      <c r="P15" s="162" t="str">
        <f>'4 Järnväg'!AJ27</f>
        <v>–</v>
      </c>
      <c r="Q15" s="162" t="str">
        <f>'4 Järnväg'!AL27</f>
        <v>–</v>
      </c>
    </row>
    <row r="16" spans="1:35" x14ac:dyDescent="0.2">
      <c r="B16" s="142"/>
      <c r="C16" s="142"/>
      <c r="D16" s="142"/>
      <c r="E16" s="142"/>
      <c r="F16" s="142"/>
      <c r="G16" s="142"/>
      <c r="H16" s="142"/>
    </row>
    <row r="19" spans="2:17" x14ac:dyDescent="0.2">
      <c r="B19" s="27"/>
      <c r="C19" s="27"/>
      <c r="D19" s="27"/>
      <c r="E19" s="27"/>
      <c r="F19" s="27"/>
      <c r="G19" s="27"/>
      <c r="H19" s="27"/>
      <c r="I19" s="27"/>
      <c r="J19" s="27"/>
      <c r="K19" s="27"/>
      <c r="L19" s="27"/>
      <c r="M19" s="27"/>
      <c r="N19" s="27"/>
      <c r="O19" s="27"/>
      <c r="P19" s="27"/>
      <c r="Q19" s="27"/>
    </row>
    <row r="20" spans="2:17" x14ac:dyDescent="0.2">
      <c r="B20" s="27"/>
      <c r="C20" s="27"/>
      <c r="D20" s="27"/>
      <c r="E20" s="27"/>
      <c r="F20" s="27"/>
      <c r="G20" s="27"/>
      <c r="H20" s="27"/>
      <c r="I20" s="27"/>
      <c r="J20" s="27"/>
      <c r="K20" s="27"/>
      <c r="L20" s="27"/>
      <c r="M20" s="27"/>
      <c r="N20" s="27"/>
      <c r="O20" s="27"/>
      <c r="P20" s="27"/>
      <c r="Q20" s="27"/>
    </row>
    <row r="21" spans="2:17" x14ac:dyDescent="0.2">
      <c r="B21" s="27"/>
      <c r="C21" s="27"/>
      <c r="D21" s="27"/>
      <c r="E21" s="27"/>
      <c r="F21" s="27"/>
      <c r="G21" s="27"/>
      <c r="H21" s="27"/>
      <c r="I21" s="27"/>
      <c r="J21" s="27"/>
      <c r="K21" s="27"/>
      <c r="L21" s="27"/>
      <c r="M21" s="27"/>
      <c r="N21" s="27"/>
      <c r="O21" s="27"/>
      <c r="P21" s="27"/>
      <c r="Q21" s="27"/>
    </row>
    <row r="22" spans="2:17" x14ac:dyDescent="0.2">
      <c r="B22" s="27"/>
      <c r="C22" s="27"/>
      <c r="D22" s="27"/>
      <c r="E22" s="27"/>
      <c r="F22" s="27"/>
      <c r="G22" s="27"/>
      <c r="H22" s="27"/>
      <c r="I22" s="27"/>
      <c r="J22" s="27"/>
      <c r="K22" s="27"/>
      <c r="L22" s="27"/>
      <c r="M22" s="27"/>
      <c r="N22" s="27"/>
      <c r="O22" s="27"/>
      <c r="P22" s="27"/>
      <c r="Q22" s="27"/>
    </row>
    <row r="23" spans="2:17" x14ac:dyDescent="0.2">
      <c r="B23" s="27"/>
      <c r="C23" s="27"/>
      <c r="D23" s="27"/>
      <c r="E23" s="27"/>
      <c r="F23" s="27"/>
      <c r="G23" s="27"/>
      <c r="H23" s="27"/>
      <c r="I23" s="27"/>
      <c r="J23" s="27"/>
      <c r="K23" s="27"/>
      <c r="L23" s="27"/>
      <c r="M23" s="27"/>
      <c r="N23" s="27"/>
      <c r="O23" s="27"/>
      <c r="P23" s="27"/>
      <c r="Q23" s="27"/>
    </row>
    <row r="24" spans="2:17" x14ac:dyDescent="0.2">
      <c r="B24" s="27"/>
      <c r="C24" s="27"/>
      <c r="D24" s="27"/>
      <c r="E24" s="27"/>
      <c r="F24" s="27"/>
      <c r="G24" s="27"/>
      <c r="H24" s="27"/>
      <c r="I24" s="27"/>
      <c r="J24" s="27"/>
      <c r="K24" s="27"/>
      <c r="L24" s="27"/>
      <c r="M24" s="27"/>
      <c r="N24" s="27"/>
      <c r="O24" s="27"/>
      <c r="P24" s="27"/>
      <c r="Q24" s="27"/>
    </row>
    <row r="25" spans="2:17" x14ac:dyDescent="0.2">
      <c r="B25" s="27"/>
      <c r="C25" s="27"/>
      <c r="D25" s="27"/>
      <c r="E25" s="27"/>
      <c r="F25" s="27"/>
      <c r="G25" s="27"/>
      <c r="H25" s="27"/>
      <c r="I25" s="27"/>
      <c r="J25" s="27"/>
      <c r="K25" s="27"/>
      <c r="L25" s="27"/>
      <c r="M25" s="27"/>
      <c r="N25" s="27"/>
      <c r="O25" s="27"/>
      <c r="P25" s="27"/>
      <c r="Q25" s="27"/>
    </row>
    <row r="26" spans="2:17" x14ac:dyDescent="0.2">
      <c r="B26" s="27"/>
      <c r="C26" s="27"/>
      <c r="D26" s="27"/>
      <c r="E26" s="27"/>
      <c r="F26" s="27"/>
      <c r="G26" s="27"/>
      <c r="H26" s="27"/>
      <c r="I26" s="27"/>
      <c r="J26" s="27"/>
      <c r="K26" s="27"/>
      <c r="L26" s="27"/>
      <c r="M26" s="27"/>
      <c r="N26" s="27"/>
      <c r="O26" s="27"/>
      <c r="P26" s="27"/>
      <c r="Q26" s="27"/>
    </row>
    <row r="27" spans="2:17" x14ac:dyDescent="0.2">
      <c r="B27" s="162"/>
      <c r="C27" s="162"/>
      <c r="D27" s="162"/>
      <c r="E27" s="162"/>
      <c r="F27" s="162"/>
      <c r="G27" s="162"/>
      <c r="H27" s="162"/>
      <c r="I27" s="162"/>
      <c r="J27" s="162"/>
      <c r="K27" s="162"/>
      <c r="L27" s="162"/>
      <c r="M27" s="162"/>
      <c r="N27" s="162"/>
      <c r="O27" s="162"/>
      <c r="P27" s="162"/>
      <c r="Q27" s="162"/>
    </row>
    <row r="28" spans="2:17" x14ac:dyDescent="0.2">
      <c r="B28" s="162"/>
      <c r="C28" s="162"/>
      <c r="D28" s="162"/>
      <c r="E28" s="162"/>
      <c r="F28" s="162"/>
      <c r="G28" s="162"/>
      <c r="H28" s="162"/>
      <c r="I28" s="162"/>
      <c r="J28" s="162"/>
      <c r="K28" s="162"/>
      <c r="L28" s="162"/>
      <c r="M28" s="162"/>
      <c r="N28" s="162"/>
      <c r="O28" s="162"/>
      <c r="P28" s="162"/>
      <c r="Q28" s="162"/>
    </row>
    <row r="29" spans="2:17" x14ac:dyDescent="0.2">
      <c r="B29" s="162"/>
      <c r="C29" s="162"/>
      <c r="D29" s="162"/>
      <c r="E29" s="162"/>
      <c r="F29" s="162"/>
      <c r="G29" s="162"/>
      <c r="H29" s="162"/>
      <c r="I29" s="162"/>
      <c r="J29" s="162"/>
      <c r="K29" s="162"/>
      <c r="L29" s="162"/>
      <c r="M29" s="162"/>
      <c r="N29" s="162"/>
      <c r="O29" s="162"/>
      <c r="P29" s="162"/>
      <c r="Q29" s="162"/>
    </row>
    <row r="30" spans="2:17" x14ac:dyDescent="0.2">
      <c r="B30" s="162"/>
      <c r="C30" s="162"/>
      <c r="D30" s="162"/>
      <c r="E30" s="162"/>
      <c r="F30" s="162"/>
      <c r="G30" s="162"/>
      <c r="H30" s="162"/>
      <c r="I30" s="162"/>
      <c r="J30" s="162"/>
      <c r="K30" s="162"/>
      <c r="L30" s="162"/>
      <c r="M30" s="162"/>
      <c r="N30" s="162"/>
      <c r="O30" s="162"/>
      <c r="P30" s="162"/>
      <c r="Q30" s="162"/>
    </row>
    <row r="40" spans="20:20" x14ac:dyDescent="0.2">
      <c r="T40" s="144"/>
    </row>
  </sheetData>
  <customSheetViews>
    <customSheetView guid="{EA424B0A-06A3-4874-B080-734BBB58792A}">
      <selection activeCell="B1" sqref="B1"/>
      <pageMargins left="0.75" right="0.75" top="1" bottom="1" header="0.5" footer="0.5"/>
      <pageSetup paperSize="9" orientation="portrait" r:id="rId1"/>
      <headerFooter alignWithMargins="0"/>
    </customSheetView>
    <customSheetView guid="{03452A04-CA67-46E6-B0A2-BCD750928530}">
      <selection activeCell="B1" sqref="B1"/>
      <pageMargins left="0.75" right="0.75" top="1" bottom="1" header="0.5" footer="0.5"/>
      <pageSetup paperSize="9" orientation="portrait" r:id="rId2"/>
      <headerFooter alignWithMargins="0"/>
    </customSheetView>
  </customSheetViews>
  <phoneticPr fontId="6" type="noConversion"/>
  <pageMargins left="0.75" right="0.75" top="1" bottom="1" header="0.5" footer="0.5"/>
  <pageSetup paperSize="9" orientation="landscape" r:id="rId3"/>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38"/>
  <sheetViews>
    <sheetView zoomScaleNormal="100" workbookViewId="0"/>
  </sheetViews>
  <sheetFormatPr defaultRowHeight="11.25" x14ac:dyDescent="0.2"/>
  <cols>
    <col min="1" max="1" width="41.28515625" style="1" bestFit="1" customWidth="1"/>
    <col min="2" max="17" width="4.7109375" style="1" customWidth="1"/>
    <col min="18" max="16384" width="9.140625" style="1"/>
  </cols>
  <sheetData>
    <row r="1" spans="1:20" ht="12" x14ac:dyDescent="0.2">
      <c r="A1" s="176"/>
      <c r="B1" s="143">
        <v>2000</v>
      </c>
      <c r="C1" s="143">
        <v>2001</v>
      </c>
      <c r="D1" s="143">
        <v>2002</v>
      </c>
      <c r="E1" s="143">
        <v>2003</v>
      </c>
      <c r="F1" s="143">
        <v>2004</v>
      </c>
      <c r="G1" s="143">
        <v>2005</v>
      </c>
      <c r="H1" s="143">
        <v>2006</v>
      </c>
      <c r="I1" s="143">
        <v>2007</v>
      </c>
      <c r="J1" s="143">
        <v>2008</v>
      </c>
      <c r="K1" s="143">
        <v>2009</v>
      </c>
      <c r="L1" s="143">
        <v>2010</v>
      </c>
      <c r="M1" s="143">
        <v>2011</v>
      </c>
      <c r="N1" s="143">
        <v>2012</v>
      </c>
      <c r="O1" s="143">
        <v>2013</v>
      </c>
      <c r="P1" s="157">
        <v>2014</v>
      </c>
      <c r="Q1" s="173">
        <v>2015</v>
      </c>
    </row>
    <row r="2" spans="1:20" x14ac:dyDescent="0.2">
      <c r="A2" s="23" t="s">
        <v>81</v>
      </c>
      <c r="B2" s="40"/>
      <c r="C2" s="40"/>
      <c r="D2" s="40"/>
      <c r="E2" s="40"/>
      <c r="F2" s="40"/>
      <c r="G2" s="40"/>
      <c r="H2" s="40"/>
      <c r="I2" s="40"/>
      <c r="J2" s="40"/>
      <c r="K2" s="40"/>
      <c r="L2" s="40"/>
      <c r="M2" s="40"/>
      <c r="N2" s="40"/>
      <c r="O2" s="40"/>
      <c r="P2" s="40"/>
      <c r="Q2" s="40"/>
    </row>
    <row r="3" spans="1:20" x14ac:dyDescent="0.2">
      <c r="A3" s="30" t="s">
        <v>82</v>
      </c>
      <c r="B3" s="27" t="str">
        <f>'5 Spårväg'!H5</f>
        <v>..</v>
      </c>
      <c r="C3" s="27">
        <f>'5 Spårväg'!J5</f>
        <v>1</v>
      </c>
      <c r="D3" s="27">
        <f>'5 Spårväg'!L5</f>
        <v>1</v>
      </c>
      <c r="E3" s="27" t="str">
        <f>'5 Spårväg'!N5</f>
        <v>–</v>
      </c>
      <c r="F3" s="27">
        <f>'5 Spårväg'!P5</f>
        <v>1</v>
      </c>
      <c r="G3" s="163">
        <f>'5 Spårväg'!R5</f>
        <v>1</v>
      </c>
      <c r="H3" s="163" t="str">
        <f>'5 Spårväg'!T5</f>
        <v>–</v>
      </c>
      <c r="I3" s="163" t="str">
        <f>'5 Spårväg'!V5</f>
        <v>–</v>
      </c>
      <c r="J3" s="163" t="str">
        <f>'5 Spårväg'!X5</f>
        <v>–</v>
      </c>
      <c r="K3" s="163" t="str">
        <f>'5 Spårväg'!Z5</f>
        <v>–</v>
      </c>
      <c r="L3" s="163" t="str">
        <f>'5 Spårväg'!AB5</f>
        <v>–</v>
      </c>
      <c r="M3" s="163">
        <f>'5 Spårväg'!AD5</f>
        <v>1</v>
      </c>
      <c r="N3" s="163">
        <f>'5 Spårväg'!AF5</f>
        <v>1</v>
      </c>
      <c r="O3" s="163" t="str">
        <f>'5 Spårväg'!AH5</f>
        <v>–</v>
      </c>
      <c r="P3" s="162" t="str">
        <f>'5 Spårväg'!AJ5</f>
        <v>–</v>
      </c>
      <c r="Q3" s="162" t="str">
        <f>'5 Spårväg'!AL5</f>
        <v>–</v>
      </c>
      <c r="S3" s="27"/>
    </row>
    <row r="4" spans="1:20" x14ac:dyDescent="0.2">
      <c r="A4" s="30" t="s">
        <v>87</v>
      </c>
      <c r="B4" s="27" t="str">
        <f>'5 Spårväg'!H6</f>
        <v>..</v>
      </c>
      <c r="C4" s="27" t="str">
        <f>'5 Spårväg'!J6</f>
        <v>–</v>
      </c>
      <c r="D4" s="27">
        <f>'5 Spårväg'!L6</f>
        <v>2</v>
      </c>
      <c r="E4" s="27">
        <f>'5 Spårväg'!N6</f>
        <v>4</v>
      </c>
      <c r="F4" s="27" t="str">
        <f>'5 Spårväg'!P6</f>
        <v>–</v>
      </c>
      <c r="G4" s="163" t="str">
        <f>'5 Spårväg'!R6</f>
        <v>–</v>
      </c>
      <c r="H4" s="163">
        <f>'5 Spårväg'!T6</f>
        <v>2</v>
      </c>
      <c r="I4" s="163" t="str">
        <f>'5 Spårväg'!V6</f>
        <v>–</v>
      </c>
      <c r="J4" s="163">
        <f>'5 Spårväg'!X6</f>
        <v>1</v>
      </c>
      <c r="K4" s="163">
        <f>'5 Spårväg'!Z6</f>
        <v>3</v>
      </c>
      <c r="L4" s="163" t="str">
        <f>'5 Spårväg'!AB6</f>
        <v>–</v>
      </c>
      <c r="M4" s="163">
        <f>'5 Spårväg'!AD6</f>
        <v>1</v>
      </c>
      <c r="N4" s="163" t="str">
        <f>'5 Spårväg'!AF6</f>
        <v>–</v>
      </c>
      <c r="O4" s="163" t="str">
        <f>'5 Spårväg'!AH6</f>
        <v>–</v>
      </c>
      <c r="P4" s="162" t="str">
        <f>'5 Spårväg'!AJ6</f>
        <v>–</v>
      </c>
      <c r="Q4" s="162">
        <f>'5 Spårväg'!AL6</f>
        <v>1</v>
      </c>
      <c r="S4" s="27"/>
    </row>
    <row r="5" spans="1:20" x14ac:dyDescent="0.2">
      <c r="A5" s="30" t="s">
        <v>84</v>
      </c>
      <c r="B5" s="27" t="str">
        <f>'5 Spårväg'!H7</f>
        <v>..</v>
      </c>
      <c r="C5" s="27" t="str">
        <f>'5 Spårväg'!J7</f>
        <v>–</v>
      </c>
      <c r="D5" s="27" t="str">
        <f>'5 Spårväg'!L7</f>
        <v>–</v>
      </c>
      <c r="E5" s="27" t="str">
        <f>'5 Spårväg'!N7</f>
        <v>–</v>
      </c>
      <c r="F5" s="27" t="str">
        <f>'5 Spårväg'!P7</f>
        <v>–</v>
      </c>
      <c r="G5" s="163">
        <f>'5 Spårväg'!R7</f>
        <v>3</v>
      </c>
      <c r="H5" s="163">
        <f>'5 Spårväg'!T7</f>
        <v>1</v>
      </c>
      <c r="I5" s="163" t="str">
        <f>'5 Spårväg'!V7</f>
        <v>–</v>
      </c>
      <c r="J5" s="163">
        <f>'5 Spårväg'!X7</f>
        <v>1</v>
      </c>
      <c r="K5" s="163" t="str">
        <f>'5 Spårväg'!Z7</f>
        <v>–</v>
      </c>
      <c r="L5" s="163" t="str">
        <f>'5 Spårväg'!AB7</f>
        <v>–</v>
      </c>
      <c r="M5" s="163">
        <f>'5 Spårväg'!AD7</f>
        <v>2</v>
      </c>
      <c r="N5" s="163" t="str">
        <f>'5 Spårväg'!AF7</f>
        <v>–</v>
      </c>
      <c r="O5" s="163" t="str">
        <f>'5 Spårväg'!AH7</f>
        <v>–</v>
      </c>
      <c r="P5" s="162">
        <f>'5 Spårväg'!AJ7</f>
        <v>3</v>
      </c>
      <c r="Q5" s="162" t="str">
        <f>'5 Spårväg'!AL7</f>
        <v>–</v>
      </c>
      <c r="S5" s="27"/>
    </row>
    <row r="6" spans="1:20" ht="22.5" x14ac:dyDescent="0.2">
      <c r="A6" s="30" t="s">
        <v>187</v>
      </c>
      <c r="B6" s="27" t="str">
        <f>'5 Spårväg'!H8</f>
        <v>..</v>
      </c>
      <c r="C6" s="27" t="str">
        <f>'5 Spårväg'!J8</f>
        <v>..</v>
      </c>
      <c r="D6" s="27" t="str">
        <f>'5 Spårväg'!L8</f>
        <v>..</v>
      </c>
      <c r="E6" s="27" t="str">
        <f>'5 Spårväg'!N8</f>
        <v>..</v>
      </c>
      <c r="F6" s="27" t="str">
        <f>'5 Spårväg'!P8</f>
        <v>..</v>
      </c>
      <c r="G6" s="163" t="str">
        <f>'5 Spårväg'!R8</f>
        <v>..</v>
      </c>
      <c r="H6" s="163" t="str">
        <f>'5 Spårväg'!T8</f>
        <v>..</v>
      </c>
      <c r="I6" s="163" t="str">
        <f>'5 Spårväg'!V8</f>
        <v>..</v>
      </c>
      <c r="J6" s="163" t="str">
        <f>'5 Spårväg'!X8</f>
        <v>..</v>
      </c>
      <c r="K6" s="163" t="str">
        <f>'5 Spårväg'!Z8</f>
        <v>..</v>
      </c>
      <c r="L6" s="163" t="str">
        <f>'5 Spårväg'!AB8</f>
        <v>..</v>
      </c>
      <c r="M6" s="163" t="str">
        <f>'5 Spårväg'!AD8</f>
        <v>..</v>
      </c>
      <c r="N6" s="163" t="str">
        <f>'5 Spårväg'!AF8</f>
        <v>..</v>
      </c>
      <c r="O6" s="163" t="str">
        <f>'5 Spårväg'!AH8</f>
        <v>..</v>
      </c>
      <c r="P6" s="162">
        <f>'5 Spårväg'!AJ8</f>
        <v>5</v>
      </c>
      <c r="Q6" s="162">
        <f>'5 Spårväg'!AL8</f>
        <v>3</v>
      </c>
      <c r="S6" s="27"/>
      <c r="T6" s="30"/>
    </row>
    <row r="7" spans="1:20" x14ac:dyDescent="0.2">
      <c r="A7" s="125" t="s">
        <v>86</v>
      </c>
      <c r="B7" s="27" t="str">
        <f>'5 Spårväg'!H9</f>
        <v>..</v>
      </c>
      <c r="C7" s="27">
        <f>'5 Spårväg'!J9</f>
        <v>5</v>
      </c>
      <c r="D7" s="27">
        <f>'5 Spårväg'!L9</f>
        <v>3</v>
      </c>
      <c r="E7" s="27">
        <f>'5 Spårväg'!N9</f>
        <v>3</v>
      </c>
      <c r="F7" s="27">
        <f>'5 Spårväg'!P9</f>
        <v>4</v>
      </c>
      <c r="G7" s="163">
        <f>'5 Spårväg'!R9</f>
        <v>4</v>
      </c>
      <c r="H7" s="163">
        <f>'5 Spårväg'!T9</f>
        <v>6</v>
      </c>
      <c r="I7" s="163">
        <f>'5 Spårväg'!V9</f>
        <v>3</v>
      </c>
      <c r="J7" s="163">
        <f>'5 Spårväg'!X9</f>
        <v>2</v>
      </c>
      <c r="K7" s="163">
        <f>'5 Spårväg'!Z9</f>
        <v>3</v>
      </c>
      <c r="L7" s="163" t="str">
        <f>'5 Spårväg'!AB9</f>
        <v>–</v>
      </c>
      <c r="M7" s="163">
        <f>'5 Spårväg'!AD9</f>
        <v>3</v>
      </c>
      <c r="N7" s="163" t="str">
        <f>'5 Spårväg'!AF9</f>
        <v>–</v>
      </c>
      <c r="O7" s="163" t="str">
        <f>'5 Spårväg'!AH9</f>
        <v>–</v>
      </c>
      <c r="P7" s="162">
        <f>'5 Spårväg'!AJ9</f>
        <v>4</v>
      </c>
      <c r="Q7" s="162">
        <f>'5 Spårväg'!AL9</f>
        <v>5</v>
      </c>
      <c r="S7" s="27"/>
    </row>
    <row r="8" spans="1:20" x14ac:dyDescent="0.2">
      <c r="A8" s="30" t="s">
        <v>189</v>
      </c>
      <c r="B8" s="27" t="str">
        <f>'5 Spårväg'!H10</f>
        <v>..</v>
      </c>
      <c r="C8" s="27" t="str">
        <f>'5 Spårväg'!J10</f>
        <v>..</v>
      </c>
      <c r="D8" s="27" t="str">
        <f>'5 Spårväg'!L10</f>
        <v>..</v>
      </c>
      <c r="E8" s="27" t="str">
        <f>'5 Spårväg'!N10</f>
        <v>..</v>
      </c>
      <c r="F8" s="27" t="str">
        <f>'5 Spårväg'!P10</f>
        <v>..</v>
      </c>
      <c r="G8" s="163" t="str">
        <f>'5 Spårväg'!R10</f>
        <v>..</v>
      </c>
      <c r="H8" s="163" t="str">
        <f>'5 Spårväg'!T10</f>
        <v>..</v>
      </c>
      <c r="I8" s="163" t="str">
        <f>'5 Spårväg'!V10</f>
        <v>–</v>
      </c>
      <c r="J8" s="163" t="str">
        <f>'5 Spårväg'!X10</f>
        <v>–</v>
      </c>
      <c r="K8" s="163" t="str">
        <f>'5 Spårväg'!Z10</f>
        <v>–</v>
      </c>
      <c r="L8" s="163">
        <f>'5 Spårväg'!AB10</f>
        <v>1</v>
      </c>
      <c r="M8" s="163" t="str">
        <f>'5 Spårväg'!AD10</f>
        <v>–</v>
      </c>
      <c r="N8" s="163" t="str">
        <f>'5 Spårväg'!AF10</f>
        <v>–</v>
      </c>
      <c r="O8" s="163" t="str">
        <f>'5 Spårväg'!AH10</f>
        <v>–</v>
      </c>
      <c r="P8" s="162" t="str">
        <f>'5 Spårväg'!AJ10</f>
        <v>–</v>
      </c>
      <c r="Q8" s="162" t="str">
        <f>'5 Spårväg'!AL10</f>
        <v>–</v>
      </c>
      <c r="S8" s="27"/>
    </row>
    <row r="9" spans="1:20" x14ac:dyDescent="0.2">
      <c r="A9" s="30" t="s">
        <v>85</v>
      </c>
      <c r="B9" s="27" t="str">
        <f>'5 Spårväg'!H11</f>
        <v>..</v>
      </c>
      <c r="C9" s="27">
        <f>'5 Spårväg'!J11</f>
        <v>16</v>
      </c>
      <c r="D9" s="27">
        <f>'5 Spårväg'!L11</f>
        <v>10</v>
      </c>
      <c r="E9" s="27">
        <f>'5 Spårväg'!N11</f>
        <v>10</v>
      </c>
      <c r="F9" s="27">
        <f>'5 Spårväg'!P11</f>
        <v>9</v>
      </c>
      <c r="G9" s="163">
        <f>'5 Spårväg'!R11</f>
        <v>19</v>
      </c>
      <c r="H9" s="163">
        <f>'5 Spårväg'!T11</f>
        <v>25</v>
      </c>
      <c r="I9" s="163">
        <f>'5 Spårväg'!V11</f>
        <v>27</v>
      </c>
      <c r="J9" s="163">
        <f>'5 Spårväg'!X11</f>
        <v>11</v>
      </c>
      <c r="K9" s="163">
        <f>'5 Spårväg'!Z11</f>
        <v>13</v>
      </c>
      <c r="L9" s="163">
        <f>'5 Spårväg'!AB11</f>
        <v>13</v>
      </c>
      <c r="M9" s="163">
        <f>'5 Spårväg'!AD11</f>
        <v>11</v>
      </c>
      <c r="N9" s="163">
        <f>'5 Spårväg'!AF11</f>
        <v>6</v>
      </c>
      <c r="O9" s="163">
        <f>'5 Spårväg'!AH11</f>
        <v>4</v>
      </c>
      <c r="P9" s="162" t="str">
        <f>'5 Spårväg'!AJ11</f>
        <v>–</v>
      </c>
      <c r="Q9" s="162" t="str">
        <f>'5 Spårväg'!AL11</f>
        <v>–</v>
      </c>
      <c r="S9" s="27"/>
    </row>
    <row r="10" spans="1:20" ht="12.95" customHeight="1" x14ac:dyDescent="0.2">
      <c r="A10" s="23" t="s">
        <v>0</v>
      </c>
      <c r="B10" s="27">
        <f>'6 Spårväg'!H23</f>
        <v>3</v>
      </c>
      <c r="C10" s="27">
        <f>'6 Spårväg'!J23</f>
        <v>1</v>
      </c>
      <c r="D10" s="27" t="str">
        <f>'6 Spårväg'!L23</f>
        <v>–</v>
      </c>
      <c r="E10" s="27">
        <f>'6 Spårväg'!N23</f>
        <v>2</v>
      </c>
      <c r="F10" s="27">
        <f>'6 Spårväg'!P23</f>
        <v>1</v>
      </c>
      <c r="G10" s="27">
        <f>'6 Spårväg'!R23</f>
        <v>4</v>
      </c>
      <c r="H10" s="27">
        <f>'6 Spårväg'!T23</f>
        <v>2</v>
      </c>
      <c r="I10" s="27">
        <f>'6 Spårväg'!V23</f>
        <v>2</v>
      </c>
      <c r="J10" s="27">
        <f>'6 Spårväg'!X23</f>
        <v>1</v>
      </c>
      <c r="K10" s="27">
        <f>'6 Spårväg'!Z23</f>
        <v>2</v>
      </c>
      <c r="L10" s="27">
        <f>'6 Spårväg'!AB23</f>
        <v>3</v>
      </c>
      <c r="M10" s="27" t="str">
        <f>'6 Spårväg'!AD23</f>
        <v>–</v>
      </c>
      <c r="N10" s="27">
        <f>'6 Spårväg'!AF23</f>
        <v>4</v>
      </c>
      <c r="O10" s="27" t="str">
        <f>'6 Spårväg'!AH23</f>
        <v>–</v>
      </c>
      <c r="P10" s="27">
        <f>'6 Spårväg'!AJ23</f>
        <v>1</v>
      </c>
      <c r="Q10" s="27" t="str">
        <f>'6 Spårväg'!AL23</f>
        <v>–</v>
      </c>
    </row>
    <row r="11" spans="1:20" ht="12.95" customHeight="1" x14ac:dyDescent="0.2">
      <c r="A11" s="30" t="s">
        <v>77</v>
      </c>
      <c r="B11" s="27" t="str">
        <f>'6 Spårväg'!H24</f>
        <v>..</v>
      </c>
      <c r="C11" s="27" t="str">
        <f>'6 Spårväg'!J24</f>
        <v>..</v>
      </c>
      <c r="D11" s="27" t="str">
        <f>'6 Spårväg'!L24</f>
        <v>..</v>
      </c>
      <c r="E11" s="27" t="str">
        <f>'6 Spårväg'!N24</f>
        <v>..</v>
      </c>
      <c r="F11" s="27" t="str">
        <f>'6 Spårväg'!P24</f>
        <v>..</v>
      </c>
      <c r="G11" s="27" t="str">
        <f>'6 Spårväg'!R24</f>
        <v>..</v>
      </c>
      <c r="H11" s="27" t="str">
        <f>'6 Spårväg'!T24</f>
        <v>..</v>
      </c>
      <c r="I11" s="27" t="str">
        <f>'6 Spårväg'!V24</f>
        <v>..</v>
      </c>
      <c r="J11" s="27" t="str">
        <f>'6 Spårväg'!X24</f>
        <v>..</v>
      </c>
      <c r="K11" s="27">
        <f>'6 Spårväg'!Z24</f>
        <v>1</v>
      </c>
      <c r="L11" s="27">
        <f>'6 Spårväg'!AB24</f>
        <v>2</v>
      </c>
      <c r="M11" s="27" t="str">
        <f>'6 Spårväg'!AD24</f>
        <v>–</v>
      </c>
      <c r="N11" s="27">
        <f>'6 Spårväg'!AF24</f>
        <v>2</v>
      </c>
      <c r="O11" s="27" t="str">
        <f>'6 Spårväg'!AH24</f>
        <v>–</v>
      </c>
      <c r="P11" s="27" t="str">
        <f>'6 Spårväg'!AJ24</f>
        <v>–</v>
      </c>
      <c r="Q11" s="27" t="str">
        <f>'6 Spårväg'!AL24</f>
        <v>–</v>
      </c>
    </row>
    <row r="12" spans="1:20" ht="12.95" customHeight="1" x14ac:dyDescent="0.2">
      <c r="A12" s="30" t="s">
        <v>78</v>
      </c>
      <c r="B12" s="27" t="str">
        <f>'6 Spårväg'!H25</f>
        <v>..</v>
      </c>
      <c r="C12" s="27" t="str">
        <f>'6 Spårväg'!J25</f>
        <v>..</v>
      </c>
      <c r="D12" s="27" t="str">
        <f>'6 Spårväg'!L25</f>
        <v>..</v>
      </c>
      <c r="E12" s="27" t="str">
        <f>'6 Spårväg'!N25</f>
        <v>..</v>
      </c>
      <c r="F12" s="27" t="str">
        <f>'6 Spårväg'!P25</f>
        <v>..</v>
      </c>
      <c r="G12" s="27" t="str">
        <f>'6 Spårväg'!R25</f>
        <v>..</v>
      </c>
      <c r="H12" s="27" t="str">
        <f>'6 Spårväg'!T25</f>
        <v>..</v>
      </c>
      <c r="I12" s="27" t="str">
        <f>'6 Spårväg'!V25</f>
        <v>..</v>
      </c>
      <c r="J12" s="27" t="str">
        <f>'6 Spårväg'!X25</f>
        <v>..</v>
      </c>
      <c r="K12" s="27">
        <f>'6 Spårväg'!Z25</f>
        <v>1</v>
      </c>
      <c r="L12" s="27">
        <f>'6 Spårväg'!AB25</f>
        <v>1</v>
      </c>
      <c r="M12" s="27" t="str">
        <f>'6 Spårväg'!AD25</f>
        <v>–</v>
      </c>
      <c r="N12" s="27">
        <f>'6 Spårväg'!AF25</f>
        <v>2</v>
      </c>
      <c r="O12" s="27" t="str">
        <f>'6 Spårväg'!AH25</f>
        <v>–</v>
      </c>
      <c r="P12" s="27">
        <f>'6 Spårväg'!AJ25</f>
        <v>1</v>
      </c>
      <c r="Q12" s="27" t="str">
        <f>'6 Spårväg'!AL25</f>
        <v>–</v>
      </c>
    </row>
    <row r="13" spans="1:20" x14ac:dyDescent="0.2">
      <c r="A13" s="23" t="s">
        <v>1</v>
      </c>
      <c r="B13" s="162">
        <f>'7 Spårväg'!H24</f>
        <v>14</v>
      </c>
      <c r="C13" s="162">
        <f>'7 Spårväg'!J24</f>
        <v>20</v>
      </c>
      <c r="D13" s="162">
        <f>'7 Spårväg'!L24</f>
        <v>16</v>
      </c>
      <c r="E13" s="162">
        <f>'7 Spårväg'!N24</f>
        <v>18</v>
      </c>
      <c r="F13" s="162">
        <f>'7 Spårväg'!P24</f>
        <v>10</v>
      </c>
      <c r="G13" s="162">
        <f>'7 Spårväg'!R24</f>
        <v>17</v>
      </c>
      <c r="H13" s="162">
        <f>'7 Spårväg'!T24</f>
        <v>34</v>
      </c>
      <c r="I13" s="162">
        <f>'7 Spårväg'!V24</f>
        <v>28</v>
      </c>
      <c r="J13" s="162">
        <f>'7 Spårväg'!X24</f>
        <v>11</v>
      </c>
      <c r="K13" s="162">
        <f>'7 Spårväg'!Z24</f>
        <v>14</v>
      </c>
      <c r="L13" s="162">
        <f>'7 Spårväg'!AB24</f>
        <v>10</v>
      </c>
      <c r="M13" s="162">
        <f>'7 Spårväg'!AD24</f>
        <v>22</v>
      </c>
      <c r="N13" s="162">
        <f>'7 Spårväg'!AF24</f>
        <v>2</v>
      </c>
      <c r="O13" s="162">
        <f>'7 Spårväg'!AH24</f>
        <v>4</v>
      </c>
      <c r="P13" s="162">
        <f>'7 Spårväg'!AJ24</f>
        <v>10</v>
      </c>
      <c r="Q13" s="162">
        <f>'7 Spårväg'!AL24</f>
        <v>9</v>
      </c>
    </row>
    <row r="14" spans="1:20" x14ac:dyDescent="0.2">
      <c r="A14" s="30" t="s">
        <v>77</v>
      </c>
      <c r="B14" s="162" t="str">
        <f>'7 Spårväg'!H25</f>
        <v>..</v>
      </c>
      <c r="C14" s="162" t="str">
        <f>'7 Spårväg'!J25</f>
        <v>..</v>
      </c>
      <c r="D14" s="162" t="str">
        <f>'7 Spårväg'!L25</f>
        <v>..</v>
      </c>
      <c r="E14" s="162" t="str">
        <f>'7 Spårväg'!N25</f>
        <v>..</v>
      </c>
      <c r="F14" s="162" t="str">
        <f>'7 Spårväg'!P25</f>
        <v>..</v>
      </c>
      <c r="G14" s="162" t="str">
        <f>'7 Spårväg'!R25</f>
        <v>..</v>
      </c>
      <c r="H14" s="162" t="str">
        <f>'7 Spårväg'!T25</f>
        <v>..</v>
      </c>
      <c r="I14" s="162" t="str">
        <f>'7 Spårväg'!V25</f>
        <v>..</v>
      </c>
      <c r="J14" s="162" t="str">
        <f>'7 Spårväg'!X25</f>
        <v>..</v>
      </c>
      <c r="K14" s="162">
        <f>'7 Spårväg'!Z25</f>
        <v>11</v>
      </c>
      <c r="L14" s="162">
        <f>'7 Spårväg'!AB25</f>
        <v>3</v>
      </c>
      <c r="M14" s="162">
        <f>'7 Spårväg'!AD25</f>
        <v>8</v>
      </c>
      <c r="N14" s="162">
        <f>'7 Spårväg'!AF25</f>
        <v>1</v>
      </c>
      <c r="O14" s="162">
        <f>'7 Spårväg'!AH25</f>
        <v>2</v>
      </c>
      <c r="P14" s="162">
        <f>'7 Spårväg'!AJ25</f>
        <v>5</v>
      </c>
      <c r="Q14" s="162">
        <f>'7 Spårväg'!AL25</f>
        <v>5</v>
      </c>
    </row>
    <row r="15" spans="1:20" x14ac:dyDescent="0.2">
      <c r="A15" s="30" t="s">
        <v>78</v>
      </c>
      <c r="B15" s="162" t="str">
        <f>'7 Spårväg'!H26</f>
        <v>..</v>
      </c>
      <c r="C15" s="162" t="str">
        <f>'7 Spårväg'!J26</f>
        <v>..</v>
      </c>
      <c r="D15" s="162" t="str">
        <f>'7 Spårväg'!L26</f>
        <v>..</v>
      </c>
      <c r="E15" s="162" t="str">
        <f>'7 Spårväg'!N26</f>
        <v>..</v>
      </c>
      <c r="F15" s="162" t="str">
        <f>'7 Spårväg'!P26</f>
        <v>..</v>
      </c>
      <c r="G15" s="162" t="str">
        <f>'7 Spårväg'!R26</f>
        <v>..</v>
      </c>
      <c r="H15" s="162" t="str">
        <f>'7 Spårväg'!T26</f>
        <v>..</v>
      </c>
      <c r="I15" s="162" t="str">
        <f>'7 Spårväg'!V26</f>
        <v>..</v>
      </c>
      <c r="J15" s="162" t="str">
        <f>'7 Spårväg'!X26</f>
        <v>..</v>
      </c>
      <c r="K15" s="162">
        <f>'7 Spårväg'!Z26</f>
        <v>2</v>
      </c>
      <c r="L15" s="162">
        <f>'7 Spårväg'!AB26</f>
        <v>7</v>
      </c>
      <c r="M15" s="162">
        <f>'7 Spårväg'!AD26</f>
        <v>14</v>
      </c>
      <c r="N15" s="162">
        <f>'7 Spårväg'!AF26</f>
        <v>1</v>
      </c>
      <c r="O15" s="162">
        <f>'7 Spårväg'!AH26</f>
        <v>2</v>
      </c>
      <c r="P15" s="162">
        <f>'7 Spårväg'!AJ26</f>
        <v>5</v>
      </c>
      <c r="Q15" s="162">
        <f>'7 Spårväg'!AL26</f>
        <v>4</v>
      </c>
    </row>
    <row r="16" spans="1:20" x14ac:dyDescent="0.2">
      <c r="A16" s="30" t="s">
        <v>80</v>
      </c>
      <c r="B16" s="162" t="str">
        <f>'7 Spårväg'!H27</f>
        <v>..</v>
      </c>
      <c r="C16" s="162" t="str">
        <f>'7 Spårväg'!J27</f>
        <v>..</v>
      </c>
      <c r="D16" s="162" t="str">
        <f>'7 Spårväg'!L27</f>
        <v>..</v>
      </c>
      <c r="E16" s="162" t="str">
        <f>'7 Spårväg'!N27</f>
        <v>..</v>
      </c>
      <c r="F16" s="162" t="str">
        <f>'7 Spårväg'!P27</f>
        <v>..</v>
      </c>
      <c r="G16" s="162" t="str">
        <f>'7 Spårväg'!R27</f>
        <v>..</v>
      </c>
      <c r="H16" s="162" t="str">
        <f>'7 Spårväg'!T27</f>
        <v>..</v>
      </c>
      <c r="I16" s="162" t="str">
        <f>'7 Spårväg'!V27</f>
        <v>..</v>
      </c>
      <c r="J16" s="162" t="str">
        <f>'7 Spårväg'!X27</f>
        <v>..</v>
      </c>
      <c r="K16" s="162">
        <f>'7 Spårväg'!Z27</f>
        <v>1</v>
      </c>
      <c r="L16" s="162" t="str">
        <f>'7 Spårväg'!AB27</f>
        <v>–</v>
      </c>
      <c r="M16" s="162" t="str">
        <f>'7 Spårväg'!AD27</f>
        <v>–</v>
      </c>
      <c r="N16" s="162" t="str">
        <f>'7 Spårväg'!AF27</f>
        <v>–</v>
      </c>
      <c r="O16" s="162" t="str">
        <f>'7 Spårväg'!AH27</f>
        <v>–</v>
      </c>
      <c r="P16" s="162" t="str">
        <f>'7 Spårväg'!AJ27</f>
        <v>–</v>
      </c>
      <c r="Q16" s="162" t="str">
        <f>'7 Spårväg'!AL27</f>
        <v>–</v>
      </c>
    </row>
    <row r="17" spans="2:8" x14ac:dyDescent="0.2">
      <c r="B17" s="142"/>
      <c r="C17" s="142"/>
      <c r="D17" s="142"/>
      <c r="E17" s="142"/>
      <c r="F17" s="142"/>
      <c r="G17" s="142"/>
      <c r="H17" s="142"/>
    </row>
    <row r="38" spans="20:20" x14ac:dyDescent="0.2">
      <c r="T38" s="144"/>
    </row>
  </sheetData>
  <customSheetViews>
    <customSheetView guid="{EA424B0A-06A3-4874-B080-734BBB58792A}">
      <selection activeCell="B3" sqref="B3"/>
      <pageMargins left="0.75" right="0.75" top="1" bottom="1" header="0.5" footer="0.5"/>
      <pageSetup paperSize="9" orientation="portrait" r:id="rId1"/>
      <headerFooter alignWithMargins="0"/>
    </customSheetView>
    <customSheetView guid="{03452A04-CA67-46E6-B0A2-BCD750928530}">
      <selection activeCell="B3" sqref="B3"/>
      <pageMargins left="0.75" right="0.75" top="1" bottom="1" header="0.5" footer="0.5"/>
      <pageSetup paperSize="9" orientation="portrait" r:id="rId2"/>
      <headerFooter alignWithMargins="0"/>
    </customSheetView>
  </customSheetViews>
  <pageMargins left="0.75" right="0.75" top="1" bottom="1" header="0.5" footer="0.5"/>
  <pageSetup paperSize="9" orientation="landscape" r:id="rId3"/>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36"/>
  <sheetViews>
    <sheetView zoomScaleNormal="100" workbookViewId="0"/>
  </sheetViews>
  <sheetFormatPr defaultRowHeight="11.25" x14ac:dyDescent="0.2"/>
  <cols>
    <col min="1" max="1" width="41.28515625" style="1" bestFit="1" customWidth="1"/>
    <col min="2" max="17" width="4.7109375" style="1" customWidth="1"/>
    <col min="18" max="16384" width="9.140625" style="1"/>
  </cols>
  <sheetData>
    <row r="1" spans="1:19" ht="12" x14ac:dyDescent="0.2">
      <c r="A1" s="176"/>
      <c r="B1" s="143">
        <v>2000</v>
      </c>
      <c r="C1" s="143">
        <v>2001</v>
      </c>
      <c r="D1" s="143">
        <v>2002</v>
      </c>
      <c r="E1" s="143">
        <v>2003</v>
      </c>
      <c r="F1" s="143">
        <v>2004</v>
      </c>
      <c r="G1" s="143">
        <v>2005</v>
      </c>
      <c r="H1" s="143">
        <v>2006</v>
      </c>
      <c r="I1" s="143">
        <v>2007</v>
      </c>
      <c r="J1" s="143">
        <v>2008</v>
      </c>
      <c r="K1" s="143">
        <v>2009</v>
      </c>
      <c r="L1" s="143">
        <v>2010</v>
      </c>
      <c r="M1" s="143">
        <v>2011</v>
      </c>
      <c r="N1" s="143">
        <v>2012</v>
      </c>
      <c r="O1" s="143">
        <v>2013</v>
      </c>
      <c r="P1" s="157">
        <v>2014</v>
      </c>
      <c r="Q1" s="173">
        <v>2015</v>
      </c>
    </row>
    <row r="2" spans="1:19" x14ac:dyDescent="0.2">
      <c r="A2" s="23" t="s">
        <v>81</v>
      </c>
      <c r="B2" s="40"/>
      <c r="C2" s="40"/>
      <c r="D2" s="40"/>
      <c r="E2" s="40"/>
      <c r="F2" s="40"/>
      <c r="G2" s="40"/>
      <c r="H2" s="40"/>
      <c r="I2" s="40"/>
      <c r="J2" s="40"/>
      <c r="K2" s="40"/>
      <c r="L2" s="40"/>
      <c r="M2" s="40"/>
      <c r="N2" s="40"/>
      <c r="O2" s="40"/>
      <c r="P2" s="40"/>
      <c r="Q2" s="40"/>
    </row>
    <row r="3" spans="1:19" x14ac:dyDescent="0.2">
      <c r="A3" s="30" t="s">
        <v>88</v>
      </c>
      <c r="B3" s="27" t="str">
        <f>'8-9 Tunnelbana'!H5</f>
        <v>..</v>
      </c>
      <c r="C3" s="163" t="str">
        <f>'8-9 Tunnelbana'!J5</f>
        <v>–</v>
      </c>
      <c r="D3" s="163" t="str">
        <f>'8-9 Tunnelbana'!L5</f>
        <v>–</v>
      </c>
      <c r="E3" s="163" t="str">
        <f>'8-9 Tunnelbana'!N5</f>
        <v>–</v>
      </c>
      <c r="F3" s="163" t="str">
        <f>'8-9 Tunnelbana'!P5</f>
        <v>–</v>
      </c>
      <c r="G3" s="163">
        <f>'8-9 Tunnelbana'!R5</f>
        <v>2</v>
      </c>
      <c r="H3" s="163">
        <f>'8-9 Tunnelbana'!T5</f>
        <v>1</v>
      </c>
      <c r="I3" s="163" t="str">
        <f>'8-9 Tunnelbana'!V5</f>
        <v>–</v>
      </c>
      <c r="J3" s="163" t="str">
        <f>'8-9 Tunnelbana'!X5</f>
        <v>–</v>
      </c>
      <c r="K3" s="163" t="str">
        <f>'8-9 Tunnelbana'!Z5</f>
        <v>–</v>
      </c>
      <c r="L3" s="163" t="str">
        <f>'8-9 Tunnelbana'!AB5</f>
        <v>–</v>
      </c>
      <c r="M3" s="163" t="str">
        <f>'8-9 Tunnelbana'!AD5</f>
        <v>–</v>
      </c>
      <c r="N3" s="163" t="str">
        <f>'8-9 Tunnelbana'!AF5</f>
        <v>–</v>
      </c>
      <c r="O3" s="163" t="str">
        <f>'8-9 Tunnelbana'!AH5</f>
        <v>–</v>
      </c>
      <c r="P3" s="162" t="str">
        <f>'8-9 Tunnelbana'!AJ5</f>
        <v>–</v>
      </c>
      <c r="Q3" s="162" t="str">
        <f>'8-9 Tunnelbana'!AL5</f>
        <v>–</v>
      </c>
      <c r="S3" s="33"/>
    </row>
    <row r="4" spans="1:19" x14ac:dyDescent="0.2">
      <c r="A4" s="30" t="s">
        <v>87</v>
      </c>
      <c r="B4" s="27" t="str">
        <f>'8-9 Tunnelbana'!H6</f>
        <v>..</v>
      </c>
      <c r="C4" s="163" t="str">
        <f>'8-9 Tunnelbana'!J6</f>
        <v>–</v>
      </c>
      <c r="D4" s="163" t="str">
        <f>'8-9 Tunnelbana'!L6</f>
        <v>–</v>
      </c>
      <c r="E4" s="163" t="str">
        <f>'8-9 Tunnelbana'!N6</f>
        <v>–</v>
      </c>
      <c r="F4" s="163" t="str">
        <f>'8-9 Tunnelbana'!P6</f>
        <v>–</v>
      </c>
      <c r="G4" s="163" t="str">
        <f>'8-9 Tunnelbana'!R6</f>
        <v>–</v>
      </c>
      <c r="H4" s="163" t="str">
        <f>'8-9 Tunnelbana'!T6</f>
        <v>–</v>
      </c>
      <c r="I4" s="163" t="str">
        <f>'8-9 Tunnelbana'!V6</f>
        <v>–</v>
      </c>
      <c r="J4" s="163" t="str">
        <f>'8-9 Tunnelbana'!X6</f>
        <v>–</v>
      </c>
      <c r="K4" s="163" t="str">
        <f>'8-9 Tunnelbana'!Z6</f>
        <v>–</v>
      </c>
      <c r="L4" s="163" t="str">
        <f>'8-9 Tunnelbana'!AB6</f>
        <v>–</v>
      </c>
      <c r="M4" s="163">
        <f>'8-9 Tunnelbana'!AD6</f>
        <v>1</v>
      </c>
      <c r="N4" s="163" t="str">
        <f>'8-9 Tunnelbana'!AF6</f>
        <v>–</v>
      </c>
      <c r="O4" s="163" t="str">
        <f>'8-9 Tunnelbana'!AH6</f>
        <v>–</v>
      </c>
      <c r="P4" s="162" t="str">
        <f>'8-9 Tunnelbana'!AJ6</f>
        <v>–</v>
      </c>
      <c r="Q4" s="162" t="str">
        <f>'8-9 Tunnelbana'!AL6</f>
        <v>–</v>
      </c>
      <c r="S4" s="33"/>
    </row>
    <row r="5" spans="1:19" ht="22.5" x14ac:dyDescent="0.2">
      <c r="A5" s="30" t="s">
        <v>187</v>
      </c>
      <c r="B5" s="27" t="str">
        <f>'8-9 Tunnelbana'!H7</f>
        <v>..</v>
      </c>
      <c r="C5" s="163" t="str">
        <f>'8-9 Tunnelbana'!J7</f>
        <v>..</v>
      </c>
      <c r="D5" s="163" t="str">
        <f>'8-9 Tunnelbana'!L7</f>
        <v>..</v>
      </c>
      <c r="E5" s="163" t="str">
        <f>'8-9 Tunnelbana'!N7</f>
        <v>..</v>
      </c>
      <c r="F5" s="163" t="str">
        <f>'8-9 Tunnelbana'!P7</f>
        <v>..</v>
      </c>
      <c r="G5" s="163" t="str">
        <f>'8-9 Tunnelbana'!R7</f>
        <v>..</v>
      </c>
      <c r="H5" s="163" t="str">
        <f>'8-9 Tunnelbana'!T7</f>
        <v>..</v>
      </c>
      <c r="I5" s="163" t="str">
        <f>'8-9 Tunnelbana'!V7</f>
        <v>..</v>
      </c>
      <c r="J5" s="163" t="str">
        <f>'8-9 Tunnelbana'!X7</f>
        <v>..</v>
      </c>
      <c r="K5" s="163" t="str">
        <f>'8-9 Tunnelbana'!Z7</f>
        <v>..</v>
      </c>
      <c r="L5" s="163" t="str">
        <f>'8-9 Tunnelbana'!AB7</f>
        <v>..</v>
      </c>
      <c r="M5" s="163" t="str">
        <f>'8-9 Tunnelbana'!AD7</f>
        <v>..</v>
      </c>
      <c r="N5" s="163" t="str">
        <f>'8-9 Tunnelbana'!AF7</f>
        <v>..</v>
      </c>
      <c r="O5" s="163" t="str">
        <f>'8-9 Tunnelbana'!AH7</f>
        <v>..</v>
      </c>
      <c r="P5" s="162">
        <f>'8-9 Tunnelbana'!AJ7</f>
        <v>2</v>
      </c>
      <c r="Q5" s="162">
        <f>'8-9 Tunnelbana'!AL7</f>
        <v>6</v>
      </c>
      <c r="S5" s="27"/>
    </row>
    <row r="6" spans="1:19" x14ac:dyDescent="0.2">
      <c r="A6" s="30" t="s">
        <v>188</v>
      </c>
      <c r="B6" s="27" t="str">
        <f>'8-9 Tunnelbana'!H8</f>
        <v>..</v>
      </c>
      <c r="C6" s="163" t="str">
        <f>'8-9 Tunnelbana'!J8</f>
        <v>..</v>
      </c>
      <c r="D6" s="163" t="str">
        <f>'8-9 Tunnelbana'!L8</f>
        <v>..</v>
      </c>
      <c r="E6" s="163" t="str">
        <f>'8-9 Tunnelbana'!N8</f>
        <v>..</v>
      </c>
      <c r="F6" s="163" t="str">
        <f>'8-9 Tunnelbana'!P8</f>
        <v>..</v>
      </c>
      <c r="G6" s="163" t="str">
        <f>'8-9 Tunnelbana'!R8</f>
        <v>..</v>
      </c>
      <c r="H6" s="163" t="str">
        <f>'8-9 Tunnelbana'!T8</f>
        <v>..</v>
      </c>
      <c r="I6" s="163" t="str">
        <f>'8-9 Tunnelbana'!V8</f>
        <v>–</v>
      </c>
      <c r="J6" s="163" t="str">
        <f>'8-9 Tunnelbana'!X8</f>
        <v>–</v>
      </c>
      <c r="K6" s="163" t="str">
        <f>'8-9 Tunnelbana'!Z8</f>
        <v>–</v>
      </c>
      <c r="L6" s="163" t="str">
        <f>'8-9 Tunnelbana'!AB8</f>
        <v>–</v>
      </c>
      <c r="M6" s="163" t="str">
        <f>'8-9 Tunnelbana'!AD8</f>
        <v>–</v>
      </c>
      <c r="N6" s="163">
        <f>'8-9 Tunnelbana'!AF8</f>
        <v>1</v>
      </c>
      <c r="O6" s="163" t="str">
        <f>'8-9 Tunnelbana'!AH8</f>
        <v>–</v>
      </c>
      <c r="P6" s="162" t="str">
        <f>'8-9 Tunnelbana'!AJ8</f>
        <v>–</v>
      </c>
      <c r="Q6" s="162" t="str">
        <f>'8-9 Tunnelbana'!AL8</f>
        <v>–</v>
      </c>
      <c r="S6" s="33"/>
    </row>
    <row r="7" spans="1:19" x14ac:dyDescent="0.2">
      <c r="A7" s="125" t="s">
        <v>85</v>
      </c>
      <c r="B7" s="27" t="str">
        <f>'8-9 Tunnelbana'!H9</f>
        <v>..</v>
      </c>
      <c r="C7" s="163">
        <f>'8-9 Tunnelbana'!J9</f>
        <v>3</v>
      </c>
      <c r="D7" s="163">
        <f>'8-9 Tunnelbana'!L9</f>
        <v>6</v>
      </c>
      <c r="E7" s="163">
        <f>'8-9 Tunnelbana'!N9</f>
        <v>5</v>
      </c>
      <c r="F7" s="163">
        <f>'8-9 Tunnelbana'!P9</f>
        <v>5</v>
      </c>
      <c r="G7" s="163">
        <f>'8-9 Tunnelbana'!R9</f>
        <v>3</v>
      </c>
      <c r="H7" s="163">
        <f>'8-9 Tunnelbana'!T9</f>
        <v>4</v>
      </c>
      <c r="I7" s="163">
        <f>'8-9 Tunnelbana'!V9</f>
        <v>3</v>
      </c>
      <c r="J7" s="163">
        <f>'8-9 Tunnelbana'!X9</f>
        <v>7</v>
      </c>
      <c r="K7" s="163">
        <f>'8-9 Tunnelbana'!Z9</f>
        <v>2</v>
      </c>
      <c r="L7" s="163">
        <f>'8-9 Tunnelbana'!AB9</f>
        <v>9</v>
      </c>
      <c r="M7" s="163">
        <f>'8-9 Tunnelbana'!AD9</f>
        <v>10</v>
      </c>
      <c r="N7" s="163">
        <f>'8-9 Tunnelbana'!AF9</f>
        <v>8</v>
      </c>
      <c r="O7" s="163">
        <f>'8-9 Tunnelbana'!AH9</f>
        <v>4</v>
      </c>
      <c r="P7" s="162" t="str">
        <f>'8-9 Tunnelbana'!AJ9</f>
        <v>–</v>
      </c>
      <c r="Q7" s="162" t="str">
        <f>'8-9 Tunnelbana'!AL9</f>
        <v>–</v>
      </c>
      <c r="S7" s="33"/>
    </row>
    <row r="8" spans="1:19" ht="12.95" customHeight="1" x14ac:dyDescent="0.2">
      <c r="A8" s="23" t="s">
        <v>0</v>
      </c>
      <c r="B8" s="27">
        <f>'8-9 Tunnelbana'!H39</f>
        <v>4</v>
      </c>
      <c r="C8" s="27" t="str">
        <f>'8-9 Tunnelbana'!J39</f>
        <v>–</v>
      </c>
      <c r="D8" s="27">
        <f>'8-9 Tunnelbana'!L39</f>
        <v>3</v>
      </c>
      <c r="E8" s="27">
        <f>'8-9 Tunnelbana'!N39</f>
        <v>5</v>
      </c>
      <c r="F8" s="27">
        <f>'8-9 Tunnelbana'!P39</f>
        <v>2</v>
      </c>
      <c r="G8" s="27">
        <f>'8-9 Tunnelbana'!R39</f>
        <v>1</v>
      </c>
      <c r="H8" s="27">
        <f>'8-9 Tunnelbana'!T39</f>
        <v>1</v>
      </c>
      <c r="I8" s="27" t="str">
        <f>'8-9 Tunnelbana'!V39</f>
        <v>–</v>
      </c>
      <c r="J8" s="27">
        <f>'8-9 Tunnelbana'!X39</f>
        <v>5</v>
      </c>
      <c r="K8" s="27">
        <f>'8-9 Tunnelbana'!Z39</f>
        <v>1</v>
      </c>
      <c r="L8" s="27">
        <f>'8-9 Tunnelbana'!AB39</f>
        <v>4</v>
      </c>
      <c r="M8" s="27">
        <f>'8-9 Tunnelbana'!AD39</f>
        <v>5</v>
      </c>
      <c r="N8" s="27">
        <f>'8-9 Tunnelbana'!AF39</f>
        <v>3</v>
      </c>
      <c r="O8" s="27">
        <f>'8-9 Tunnelbana'!AH39</f>
        <v>1</v>
      </c>
      <c r="P8" s="27">
        <f>'8-9 Tunnelbana'!AJ39</f>
        <v>1</v>
      </c>
      <c r="Q8" s="27">
        <f>'8-9 Tunnelbana'!AL39</f>
        <v>4</v>
      </c>
    </row>
    <row r="9" spans="1:19" ht="12.95" customHeight="1" x14ac:dyDescent="0.2">
      <c r="A9" s="30" t="s">
        <v>77</v>
      </c>
      <c r="B9" s="27" t="str">
        <f>'8-9 Tunnelbana'!H40</f>
        <v>..</v>
      </c>
      <c r="C9" s="27" t="str">
        <f>'8-9 Tunnelbana'!J40</f>
        <v>..</v>
      </c>
      <c r="D9" s="27" t="str">
        <f>'8-9 Tunnelbana'!L40</f>
        <v>..</v>
      </c>
      <c r="E9" s="27" t="str">
        <f>'8-9 Tunnelbana'!N40</f>
        <v>..</v>
      </c>
      <c r="F9" s="27" t="str">
        <f>'8-9 Tunnelbana'!P40</f>
        <v>..</v>
      </c>
      <c r="G9" s="27" t="str">
        <f>'8-9 Tunnelbana'!R40</f>
        <v>..</v>
      </c>
      <c r="H9" s="27" t="str">
        <f>'8-9 Tunnelbana'!T40</f>
        <v>..</v>
      </c>
      <c r="I9" s="27" t="str">
        <f>'8-9 Tunnelbana'!V40</f>
        <v>..</v>
      </c>
      <c r="J9" s="27" t="str">
        <f>'8-9 Tunnelbana'!X40</f>
        <v>..</v>
      </c>
      <c r="K9" s="27" t="str">
        <f>'8-9 Tunnelbana'!Z40</f>
        <v>–</v>
      </c>
      <c r="L9" s="27" t="str">
        <f>'8-9 Tunnelbana'!AB40</f>
        <v>–</v>
      </c>
      <c r="M9" s="27">
        <f>'8-9 Tunnelbana'!AD40</f>
        <v>1</v>
      </c>
      <c r="N9" s="27" t="str">
        <f>'8-9 Tunnelbana'!AF40</f>
        <v>–</v>
      </c>
      <c r="O9" s="27" t="str">
        <f>'8-9 Tunnelbana'!AH40</f>
        <v>–</v>
      </c>
      <c r="P9" s="27" t="str">
        <f>'8-9 Tunnelbana'!AJ40</f>
        <v>–</v>
      </c>
      <c r="Q9" s="27" t="str">
        <f>'8-9 Tunnelbana'!AL40</f>
        <v>–</v>
      </c>
    </row>
    <row r="10" spans="1:19" ht="12.95" customHeight="1" x14ac:dyDescent="0.2">
      <c r="A10" s="30" t="s">
        <v>78</v>
      </c>
      <c r="B10" s="27" t="str">
        <f>'8-9 Tunnelbana'!H41</f>
        <v>..</v>
      </c>
      <c r="C10" s="27" t="str">
        <f>'8-9 Tunnelbana'!J41</f>
        <v>..</v>
      </c>
      <c r="D10" s="27" t="str">
        <f>'8-9 Tunnelbana'!L41</f>
        <v>..</v>
      </c>
      <c r="E10" s="27" t="str">
        <f>'8-9 Tunnelbana'!N41</f>
        <v>..</v>
      </c>
      <c r="F10" s="27" t="str">
        <f>'8-9 Tunnelbana'!P41</f>
        <v>..</v>
      </c>
      <c r="G10" s="27" t="str">
        <f>'8-9 Tunnelbana'!R41</f>
        <v>..</v>
      </c>
      <c r="H10" s="27" t="str">
        <f>'8-9 Tunnelbana'!T41</f>
        <v>..</v>
      </c>
      <c r="I10" s="27" t="str">
        <f>'8-9 Tunnelbana'!V41</f>
        <v>..</v>
      </c>
      <c r="J10" s="27" t="str">
        <f>'8-9 Tunnelbana'!X41</f>
        <v>..</v>
      </c>
      <c r="K10" s="27">
        <f>'8-9 Tunnelbana'!Z41</f>
        <v>1</v>
      </c>
      <c r="L10" s="27">
        <f>'8-9 Tunnelbana'!AB41</f>
        <v>4</v>
      </c>
      <c r="M10" s="27">
        <f>'8-9 Tunnelbana'!AD41</f>
        <v>4</v>
      </c>
      <c r="N10" s="27">
        <f>'8-9 Tunnelbana'!AF41</f>
        <v>3</v>
      </c>
      <c r="O10" s="27">
        <f>'8-9 Tunnelbana'!AH41</f>
        <v>1</v>
      </c>
      <c r="P10" s="27">
        <f>'8-9 Tunnelbana'!AJ41</f>
        <v>1</v>
      </c>
      <c r="Q10" s="27">
        <f>'8-9 Tunnelbana'!AL41</f>
        <v>4</v>
      </c>
    </row>
    <row r="11" spans="1:19" x14ac:dyDescent="0.2">
      <c r="A11" s="23" t="s">
        <v>89</v>
      </c>
      <c r="B11" s="162">
        <f>'10 Tunnelbana'!H20</f>
        <v>6</v>
      </c>
      <c r="C11" s="162">
        <f>'10 Tunnelbana'!J20</f>
        <v>3</v>
      </c>
      <c r="D11" s="162">
        <f>'10 Tunnelbana'!L20</f>
        <v>5</v>
      </c>
      <c r="E11" s="162" t="str">
        <f>'10 Tunnelbana'!N20</f>
        <v>–</v>
      </c>
      <c r="F11" s="162">
        <f>'10 Tunnelbana'!P20</f>
        <v>3</v>
      </c>
      <c r="G11" s="162">
        <f>'10 Tunnelbana'!R20</f>
        <v>2</v>
      </c>
      <c r="H11" s="162">
        <f>'10 Tunnelbana'!T20</f>
        <v>2</v>
      </c>
      <c r="I11" s="162">
        <f>'10 Tunnelbana'!V20</f>
        <v>3</v>
      </c>
      <c r="J11" s="162">
        <f>'10 Tunnelbana'!X20</f>
        <v>2</v>
      </c>
      <c r="K11" s="162">
        <f>'10 Tunnelbana'!Z20</f>
        <v>1</v>
      </c>
      <c r="L11" s="162">
        <f>'10 Tunnelbana'!AB20</f>
        <v>5</v>
      </c>
      <c r="M11" s="162">
        <f>'10 Tunnelbana'!AD20</f>
        <v>5</v>
      </c>
      <c r="N11" s="162">
        <f>'10 Tunnelbana'!AF20</f>
        <v>5</v>
      </c>
      <c r="O11" s="162">
        <f>'10 Tunnelbana'!AH20</f>
        <v>3</v>
      </c>
      <c r="P11" s="162">
        <f>'10 Tunnelbana'!AJ20</f>
        <v>1</v>
      </c>
      <c r="Q11" s="162">
        <f>'10 Tunnelbana'!AL20</f>
        <v>2</v>
      </c>
    </row>
    <row r="12" spans="1:19" x14ac:dyDescent="0.2">
      <c r="A12" s="30" t="s">
        <v>77</v>
      </c>
      <c r="B12" s="162" t="str">
        <f>'10 Tunnelbana'!H21</f>
        <v>..</v>
      </c>
      <c r="C12" s="162" t="str">
        <f>'10 Tunnelbana'!J21</f>
        <v>..</v>
      </c>
      <c r="D12" s="162" t="str">
        <f>'10 Tunnelbana'!L21</f>
        <v>..</v>
      </c>
      <c r="E12" s="162" t="str">
        <f>'10 Tunnelbana'!N21</f>
        <v>..</v>
      </c>
      <c r="F12" s="162" t="str">
        <f>'10 Tunnelbana'!P21</f>
        <v>..</v>
      </c>
      <c r="G12" s="162" t="str">
        <f>'10 Tunnelbana'!R21</f>
        <v>..</v>
      </c>
      <c r="H12" s="162" t="str">
        <f>'10 Tunnelbana'!T21</f>
        <v>..</v>
      </c>
      <c r="I12" s="162" t="str">
        <f>'10 Tunnelbana'!V21</f>
        <v>..</v>
      </c>
      <c r="J12" s="162" t="str">
        <f>'10 Tunnelbana'!X21</f>
        <v>..</v>
      </c>
      <c r="K12" s="162">
        <f>'10 Tunnelbana'!Z21</f>
        <v>1</v>
      </c>
      <c r="L12" s="162">
        <f>'10 Tunnelbana'!AB21</f>
        <v>2</v>
      </c>
      <c r="M12" s="162">
        <f>'10 Tunnelbana'!AD21</f>
        <v>4</v>
      </c>
      <c r="N12" s="162" t="str">
        <f>'10 Tunnelbana'!AF21</f>
        <v>–</v>
      </c>
      <c r="O12" s="162">
        <f>'10 Tunnelbana'!AH21</f>
        <v>1</v>
      </c>
      <c r="P12" s="162" t="str">
        <f>'10 Tunnelbana'!AJ21</f>
        <v>–</v>
      </c>
      <c r="Q12" s="162" t="str">
        <f>'10 Tunnelbana'!AL21</f>
        <v>–</v>
      </c>
    </row>
    <row r="13" spans="1:19" x14ac:dyDescent="0.2">
      <c r="A13" s="30" t="s">
        <v>78</v>
      </c>
      <c r="B13" s="162" t="str">
        <f>'10 Tunnelbana'!H22</f>
        <v>..</v>
      </c>
      <c r="C13" s="162" t="str">
        <f>'10 Tunnelbana'!J22</f>
        <v>..</v>
      </c>
      <c r="D13" s="162" t="str">
        <f>'10 Tunnelbana'!L22</f>
        <v>..</v>
      </c>
      <c r="E13" s="162" t="str">
        <f>'10 Tunnelbana'!N22</f>
        <v>..</v>
      </c>
      <c r="F13" s="162" t="str">
        <f>'10 Tunnelbana'!P22</f>
        <v>..</v>
      </c>
      <c r="G13" s="162" t="str">
        <f>'10 Tunnelbana'!R22</f>
        <v>..</v>
      </c>
      <c r="H13" s="162" t="str">
        <f>'10 Tunnelbana'!T22</f>
        <v>..</v>
      </c>
      <c r="I13" s="162" t="str">
        <f>'10 Tunnelbana'!V22</f>
        <v>..</v>
      </c>
      <c r="J13" s="162" t="str">
        <f>'10 Tunnelbana'!X22</f>
        <v>..</v>
      </c>
      <c r="K13" s="162" t="str">
        <f>'10 Tunnelbana'!Z22</f>
        <v>–</v>
      </c>
      <c r="L13" s="162">
        <f>'10 Tunnelbana'!AB22</f>
        <v>3</v>
      </c>
      <c r="M13" s="162">
        <f>'10 Tunnelbana'!AD22</f>
        <v>1</v>
      </c>
      <c r="N13" s="162">
        <f>'10 Tunnelbana'!AF22</f>
        <v>5</v>
      </c>
      <c r="O13" s="162">
        <f>'10 Tunnelbana'!AH22</f>
        <v>2</v>
      </c>
      <c r="P13" s="162">
        <f>'10 Tunnelbana'!AJ22</f>
        <v>1</v>
      </c>
      <c r="Q13" s="162">
        <f>'10 Tunnelbana'!AL22</f>
        <v>2</v>
      </c>
    </row>
    <row r="14" spans="1:19" x14ac:dyDescent="0.2">
      <c r="A14" s="111"/>
      <c r="B14" s="142"/>
      <c r="C14" s="142"/>
      <c r="D14" s="142"/>
      <c r="E14" s="142"/>
      <c r="F14" s="142"/>
      <c r="G14" s="142"/>
      <c r="H14" s="142"/>
      <c r="I14" s="142"/>
      <c r="J14" s="142"/>
      <c r="K14" s="142"/>
      <c r="L14" s="142"/>
      <c r="M14" s="142"/>
      <c r="N14" s="142"/>
      <c r="O14" s="142"/>
      <c r="P14" s="142"/>
      <c r="Q14" s="142"/>
    </row>
    <row r="15" spans="1:19" x14ac:dyDescent="0.2">
      <c r="B15" s="142"/>
      <c r="C15" s="142"/>
      <c r="D15" s="142"/>
      <c r="E15" s="142"/>
      <c r="F15" s="142"/>
      <c r="G15" s="142"/>
      <c r="H15" s="142"/>
    </row>
    <row r="21" spans="19:19" x14ac:dyDescent="0.2">
      <c r="S21" s="145"/>
    </row>
    <row r="36" spans="20:20" x14ac:dyDescent="0.2">
      <c r="T36" s="144"/>
    </row>
  </sheetData>
  <customSheetViews>
    <customSheetView guid="{EA424B0A-06A3-4874-B080-734BBB58792A}">
      <selection activeCell="C26" sqref="C26"/>
      <pageMargins left="0.75" right="0.75" top="1" bottom="1" header="0.5" footer="0.5"/>
      <pageSetup paperSize="9" orientation="portrait" r:id="rId1"/>
      <headerFooter alignWithMargins="0"/>
    </customSheetView>
    <customSheetView guid="{03452A04-CA67-46E6-B0A2-BCD750928530}">
      <selection activeCell="K8" sqref="K8"/>
      <pageMargins left="0.75" right="0.75" top="1" bottom="1" header="0.5" footer="0.5"/>
      <pageSetup paperSize="9" orientation="portrait" r:id="rId2"/>
      <headerFooter alignWithMargins="0"/>
    </customSheetView>
  </customSheetViews>
  <pageMargins left="0.75" right="0.75" top="1" bottom="1" header="0.5" footer="0.5"/>
  <pageSetup paperSize="9" orientation="landscape"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4"/>
  <sheetViews>
    <sheetView showGridLines="0" zoomScaleNormal="100" zoomScaleSheetLayoutView="100" workbookViewId="0">
      <selection sqref="A1:C1"/>
    </sheetView>
  </sheetViews>
  <sheetFormatPr defaultRowHeight="12.75" x14ac:dyDescent="0.2"/>
  <cols>
    <col min="1" max="3" width="27.42578125" customWidth="1"/>
  </cols>
  <sheetData>
    <row r="1" spans="1:20" ht="32.25" customHeight="1" x14ac:dyDescent="0.2">
      <c r="A1" s="223" t="s">
        <v>114</v>
      </c>
      <c r="B1" s="220"/>
      <c r="C1" s="220"/>
      <c r="D1" s="171"/>
      <c r="E1" s="171"/>
      <c r="F1" s="171"/>
      <c r="G1" s="171"/>
      <c r="H1" s="171"/>
      <c r="I1" s="171"/>
      <c r="J1" s="171"/>
      <c r="K1" s="171"/>
      <c r="L1" s="171"/>
      <c r="M1" s="171"/>
      <c r="N1" s="171"/>
      <c r="O1" s="171"/>
      <c r="P1" s="171"/>
      <c r="Q1" s="171"/>
      <c r="R1" s="171"/>
      <c r="S1" s="171"/>
      <c r="T1" s="172"/>
    </row>
    <row r="2" spans="1:20" ht="6" customHeight="1" x14ac:dyDescent="0.2">
      <c r="A2" s="224"/>
      <c r="B2" s="225"/>
      <c r="C2" s="225"/>
    </row>
    <row r="3" spans="1:20" ht="23.25" x14ac:dyDescent="0.2">
      <c r="A3" s="224" t="s">
        <v>115</v>
      </c>
      <c r="B3" s="225"/>
      <c r="C3" s="225"/>
    </row>
    <row r="4" spans="1:20" ht="30.75" customHeight="1" x14ac:dyDescent="0.2">
      <c r="A4" s="221" t="s">
        <v>119</v>
      </c>
      <c r="B4" s="222"/>
      <c r="C4" s="222"/>
    </row>
    <row r="5" spans="1:20" ht="44.25" customHeight="1" x14ac:dyDescent="0.2">
      <c r="A5" s="221" t="s">
        <v>270</v>
      </c>
      <c r="B5" s="222"/>
      <c r="C5" s="222"/>
    </row>
    <row r="6" spans="1:20" ht="55.5" customHeight="1" x14ac:dyDescent="0.2">
      <c r="A6" s="221" t="s">
        <v>273</v>
      </c>
      <c r="B6" s="222"/>
      <c r="C6" s="222"/>
    </row>
    <row r="7" spans="1:20" x14ac:dyDescent="0.2">
      <c r="A7" s="164"/>
    </row>
    <row r="8" spans="1:20" ht="23.25" x14ac:dyDescent="0.2">
      <c r="A8" s="166" t="s">
        <v>120</v>
      </c>
      <c r="B8" s="167"/>
    </row>
    <row r="9" spans="1:20" ht="47.25" customHeight="1" x14ac:dyDescent="0.2">
      <c r="A9" s="221" t="s">
        <v>274</v>
      </c>
      <c r="B9" s="222"/>
      <c r="C9" s="222"/>
    </row>
    <row r="10" spans="1:20" ht="60" customHeight="1" x14ac:dyDescent="0.2">
      <c r="A10" s="221" t="s">
        <v>257</v>
      </c>
      <c r="B10" s="222"/>
      <c r="C10" s="222"/>
    </row>
    <row r="11" spans="1:20" ht="36.75" customHeight="1" x14ac:dyDescent="0.2">
      <c r="A11" s="221" t="s">
        <v>258</v>
      </c>
      <c r="B11" s="222"/>
      <c r="C11" s="222"/>
    </row>
    <row r="12" spans="1:20" ht="28.5" customHeight="1" x14ac:dyDescent="0.2">
      <c r="A12" s="221" t="s">
        <v>271</v>
      </c>
      <c r="B12" s="222"/>
      <c r="C12" s="222"/>
    </row>
    <row r="13" spans="1:20" ht="57.75" customHeight="1" x14ac:dyDescent="0.2">
      <c r="A13" s="221" t="s">
        <v>121</v>
      </c>
      <c r="B13" s="222"/>
      <c r="C13" s="222"/>
    </row>
    <row r="14" spans="1:20" ht="96.75" customHeight="1" x14ac:dyDescent="0.2">
      <c r="A14" s="221" t="s">
        <v>122</v>
      </c>
      <c r="B14" s="222"/>
      <c r="C14" s="222"/>
    </row>
    <row r="15" spans="1:20" x14ac:dyDescent="0.2">
      <c r="A15" s="169"/>
    </row>
    <row r="16" spans="1:20" ht="23.25" x14ac:dyDescent="0.2">
      <c r="A16" s="168" t="s">
        <v>116</v>
      </c>
      <c r="B16" s="167"/>
    </row>
    <row r="17" spans="1:3" ht="39" customHeight="1" x14ac:dyDescent="0.2">
      <c r="A17" s="221" t="s">
        <v>272</v>
      </c>
      <c r="B17" s="222"/>
      <c r="C17" s="222"/>
    </row>
    <row r="18" spans="1:3" x14ac:dyDescent="0.2">
      <c r="A18" s="164"/>
    </row>
    <row r="19" spans="1:3" ht="23.25" x14ac:dyDescent="0.2">
      <c r="A19" s="166" t="s">
        <v>117</v>
      </c>
    </row>
    <row r="20" spans="1:3" ht="12.75" customHeight="1" x14ac:dyDescent="0.2">
      <c r="A20" s="166"/>
    </row>
    <row r="21" spans="1:3" ht="15.75" x14ac:dyDescent="0.2">
      <c r="A21" s="165" t="s">
        <v>108</v>
      </c>
    </row>
    <row r="22" spans="1:3" ht="40.5" customHeight="1" x14ac:dyDescent="0.2">
      <c r="A22" s="221" t="s">
        <v>259</v>
      </c>
      <c r="B22" s="222"/>
      <c r="C22" s="222"/>
    </row>
    <row r="23" spans="1:3" x14ac:dyDescent="0.2">
      <c r="A23" s="164"/>
    </row>
    <row r="24" spans="1:3" ht="15.75" x14ac:dyDescent="0.2">
      <c r="A24" s="165" t="s">
        <v>109</v>
      </c>
    </row>
    <row r="25" spans="1:3" s="170" customFormat="1" ht="30" customHeight="1" x14ac:dyDescent="0.2">
      <c r="A25" s="221" t="s">
        <v>110</v>
      </c>
      <c r="B25" s="222"/>
      <c r="C25" s="222"/>
    </row>
    <row r="26" spans="1:3" x14ac:dyDescent="0.2">
      <c r="A26" s="169"/>
    </row>
    <row r="27" spans="1:3" ht="15.75" x14ac:dyDescent="0.2">
      <c r="A27" s="165" t="s">
        <v>111</v>
      </c>
    </row>
    <row r="28" spans="1:3" ht="60.75" customHeight="1" x14ac:dyDescent="0.2">
      <c r="A28" s="221" t="s">
        <v>260</v>
      </c>
      <c r="B28" s="221"/>
      <c r="C28" s="221"/>
    </row>
    <row r="29" spans="1:3" ht="72.75" customHeight="1" x14ac:dyDescent="0.2">
      <c r="A29" s="221" t="s">
        <v>261</v>
      </c>
      <c r="B29" s="221"/>
      <c r="C29" s="221"/>
    </row>
    <row r="30" spans="1:3" x14ac:dyDescent="0.2">
      <c r="A30" s="169"/>
    </row>
    <row r="31" spans="1:3" ht="15.75" x14ac:dyDescent="0.2">
      <c r="A31" s="165" t="s">
        <v>112</v>
      </c>
    </row>
    <row r="32" spans="1:3" ht="63.75" customHeight="1" x14ac:dyDescent="0.2">
      <c r="A32" s="221" t="s">
        <v>123</v>
      </c>
      <c r="B32" s="222"/>
      <c r="C32" s="222"/>
    </row>
    <row r="33" spans="1:3" x14ac:dyDescent="0.2">
      <c r="A33" s="164"/>
    </row>
    <row r="34" spans="1:3" ht="15.75" x14ac:dyDescent="0.2">
      <c r="A34" s="165" t="s">
        <v>113</v>
      </c>
    </row>
    <row r="35" spans="1:3" ht="75.75" customHeight="1" x14ac:dyDescent="0.2">
      <c r="A35" s="221" t="s">
        <v>124</v>
      </c>
      <c r="B35" s="222"/>
      <c r="C35" s="222"/>
    </row>
    <row r="36" spans="1:3" x14ac:dyDescent="0.2">
      <c r="A36" s="164"/>
    </row>
    <row r="37" spans="1:3" ht="23.25" x14ac:dyDescent="0.2">
      <c r="A37" s="166" t="s">
        <v>125</v>
      </c>
    </row>
    <row r="38" spans="1:3" ht="33" customHeight="1" x14ac:dyDescent="0.2">
      <c r="A38" s="221" t="s">
        <v>262</v>
      </c>
      <c r="B38" s="222"/>
      <c r="C38" s="222"/>
    </row>
    <row r="39" spans="1:3" ht="25.5" customHeight="1" x14ac:dyDescent="0.2">
      <c r="A39" s="221" t="s">
        <v>263</v>
      </c>
      <c r="B39" s="222"/>
      <c r="C39" s="222"/>
    </row>
    <row r="40" spans="1:3" ht="15" customHeight="1" x14ac:dyDescent="0.2">
      <c r="A40" s="221" t="s">
        <v>264</v>
      </c>
      <c r="B40" s="222"/>
      <c r="C40" s="222"/>
    </row>
    <row r="41" spans="1:3" ht="31.5" customHeight="1" x14ac:dyDescent="0.2">
      <c r="A41" s="221" t="s">
        <v>265</v>
      </c>
      <c r="B41" s="222"/>
      <c r="C41" s="222"/>
    </row>
    <row r="42" spans="1:3" ht="45.75" customHeight="1" x14ac:dyDescent="0.2">
      <c r="A42" s="221" t="s">
        <v>266</v>
      </c>
      <c r="B42" s="222"/>
      <c r="C42" s="222"/>
    </row>
    <row r="43" spans="1:3" ht="84" customHeight="1" x14ac:dyDescent="0.2">
      <c r="A43" s="221" t="s">
        <v>275</v>
      </c>
      <c r="B43" s="222"/>
      <c r="C43" s="222"/>
    </row>
    <row r="44" spans="1:3" ht="15" customHeight="1" x14ac:dyDescent="0.2">
      <c r="A44" s="221" t="s">
        <v>267</v>
      </c>
      <c r="B44" s="222"/>
      <c r="C44" s="222"/>
    </row>
    <row r="45" spans="1:3" ht="24" customHeight="1" x14ac:dyDescent="0.2">
      <c r="A45" s="221" t="s">
        <v>268</v>
      </c>
      <c r="B45" s="222"/>
      <c r="C45" s="222"/>
    </row>
    <row r="46" spans="1:3" ht="12.75" customHeight="1" x14ac:dyDescent="0.2">
      <c r="A46" s="215"/>
      <c r="B46" s="216"/>
      <c r="C46" s="216"/>
    </row>
    <row r="47" spans="1:3" x14ac:dyDescent="0.2">
      <c r="A47" s="169"/>
    </row>
    <row r="48" spans="1:3" ht="15.75" x14ac:dyDescent="0.2">
      <c r="A48" s="165" t="s">
        <v>126</v>
      </c>
    </row>
    <row r="49" spans="1:3" ht="64.5" customHeight="1" x14ac:dyDescent="0.2">
      <c r="A49" s="221" t="s">
        <v>276</v>
      </c>
      <c r="B49" s="222"/>
      <c r="C49" s="222"/>
    </row>
    <row r="50" spans="1:3" ht="54" customHeight="1" x14ac:dyDescent="0.2">
      <c r="A50" s="221" t="s">
        <v>269</v>
      </c>
      <c r="B50" s="222"/>
      <c r="C50" s="222"/>
    </row>
    <row r="51" spans="1:3" x14ac:dyDescent="0.2">
      <c r="A51" s="164"/>
    </row>
    <row r="52" spans="1:3" ht="23.25" x14ac:dyDescent="0.2">
      <c r="A52" s="166" t="s">
        <v>118</v>
      </c>
    </row>
    <row r="53" spans="1:3" ht="45.75" customHeight="1" x14ac:dyDescent="0.2">
      <c r="A53" s="221" t="s">
        <v>127</v>
      </c>
      <c r="B53" s="222"/>
      <c r="C53" s="222"/>
    </row>
    <row r="54" spans="1:3" ht="89.25" customHeight="1" x14ac:dyDescent="0.2">
      <c r="A54" s="221" t="s">
        <v>289</v>
      </c>
      <c r="B54" s="222"/>
      <c r="C54" s="222"/>
    </row>
  </sheetData>
  <customSheetViews>
    <customSheetView guid="{EA424B0A-06A3-4874-B080-734BBB58792A}" showPageBreaks="1" showGridLines="0" printArea="1" topLeftCell="A33">
      <selection activeCell="A51" sqref="A51"/>
      <rowBreaks count="1" manualBreakCount="1">
        <brk id="18" max="16383" man="1"/>
      </rowBreaks>
      <pageMargins left="3.937007874015748E-2" right="3.937007874015748E-2" top="0.74803149606299213" bottom="0.74803149606299213" header="0.31496062992125984" footer="0.31496062992125984"/>
      <pageSetup paperSize="9" scale="87" orientation="portrait" r:id="rId1"/>
    </customSheetView>
    <customSheetView guid="{03452A04-CA67-46E6-B0A2-BCD750928530}" showGridLines="0" topLeftCell="A33">
      <selection activeCell="A51" sqref="A51"/>
      <rowBreaks count="1" manualBreakCount="1">
        <brk id="18" max="16383" man="1"/>
      </rowBreaks>
      <pageMargins left="3.937007874015748E-2" right="3.937007874015748E-2" top="0.74803149606299213" bottom="0.74803149606299213" header="0.31496062992125984" footer="0.31496062992125984"/>
      <pageSetup paperSize="9" scale="87" orientation="portrait" r:id="rId2"/>
    </customSheetView>
  </customSheetViews>
  <mergeCells count="31">
    <mergeCell ref="A1:C1"/>
    <mergeCell ref="A3:C3"/>
    <mergeCell ref="A2:C2"/>
    <mergeCell ref="A4:C4"/>
    <mergeCell ref="A5:C5"/>
    <mergeCell ref="A28:C28"/>
    <mergeCell ref="A6:C6"/>
    <mergeCell ref="A9:C9"/>
    <mergeCell ref="A10:C10"/>
    <mergeCell ref="A11:C11"/>
    <mergeCell ref="A12:C12"/>
    <mergeCell ref="A13:C13"/>
    <mergeCell ref="A14:C14"/>
    <mergeCell ref="A17:C17"/>
    <mergeCell ref="A22:C22"/>
    <mergeCell ref="A25:C25"/>
    <mergeCell ref="A54:C54"/>
    <mergeCell ref="A29:C29"/>
    <mergeCell ref="A32:C32"/>
    <mergeCell ref="A35:C35"/>
    <mergeCell ref="A38:C38"/>
    <mergeCell ref="A49:C49"/>
    <mergeCell ref="A53:C53"/>
    <mergeCell ref="A39:C39"/>
    <mergeCell ref="A40:C40"/>
    <mergeCell ref="A41:C41"/>
    <mergeCell ref="A42:C42"/>
    <mergeCell ref="A43:C43"/>
    <mergeCell ref="A44:C44"/>
    <mergeCell ref="A45:C45"/>
    <mergeCell ref="A50:C50"/>
  </mergeCells>
  <pageMargins left="0.39370078740157483" right="0.39370078740157483" top="0.59055118110236227" bottom="0.74803149606299213" header="0.31496062992125984" footer="0.31496062992125984"/>
  <pageSetup paperSize="9" scale="85" orientation="portrait" r:id="rId3"/>
  <rowBreaks count="2" manualBreakCount="2">
    <brk id="18" max="16383" man="1"/>
    <brk id="47"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8"/>
  <sheetViews>
    <sheetView showGridLines="0" zoomScaleNormal="100" zoomScaleSheetLayoutView="100" workbookViewId="0">
      <selection sqref="A1:C1"/>
    </sheetView>
  </sheetViews>
  <sheetFormatPr defaultRowHeight="14.25" x14ac:dyDescent="0.2"/>
  <cols>
    <col min="1" max="2" width="27.140625" style="185" customWidth="1"/>
    <col min="3" max="3" width="27.5703125" style="185" customWidth="1"/>
    <col min="4" max="16384" width="9.140625" style="185"/>
  </cols>
  <sheetData>
    <row r="1" spans="1:19" ht="32.25" customHeight="1" x14ac:dyDescent="0.2">
      <c r="A1" s="231" t="s">
        <v>106</v>
      </c>
      <c r="B1" s="232"/>
      <c r="C1" s="232"/>
      <c r="D1" s="184"/>
      <c r="E1" s="206"/>
      <c r="F1" s="184"/>
      <c r="G1" s="184"/>
      <c r="H1" s="184"/>
      <c r="I1" s="184"/>
      <c r="J1" s="184"/>
      <c r="K1" s="184"/>
      <c r="L1" s="184"/>
      <c r="M1" s="184"/>
      <c r="N1" s="184"/>
      <c r="O1" s="184"/>
      <c r="P1" s="184"/>
      <c r="Q1" s="184"/>
      <c r="R1" s="184"/>
      <c r="S1" s="184"/>
    </row>
    <row r="2" spans="1:19" s="186" customFormat="1" ht="6" customHeight="1" x14ac:dyDescent="0.2">
      <c r="A2" s="226"/>
      <c r="B2" s="227"/>
      <c r="C2" s="227"/>
      <c r="D2" s="184"/>
      <c r="E2" s="206"/>
      <c r="F2" s="184"/>
      <c r="G2" s="184"/>
      <c r="H2" s="184"/>
      <c r="I2" s="184"/>
      <c r="J2" s="184"/>
      <c r="K2" s="184"/>
      <c r="L2" s="184"/>
      <c r="M2" s="184"/>
      <c r="N2" s="184"/>
      <c r="O2" s="184"/>
      <c r="P2" s="184"/>
      <c r="Q2" s="184"/>
      <c r="R2" s="184"/>
      <c r="S2" s="184"/>
    </row>
    <row r="3" spans="1:19" ht="60" customHeight="1" x14ac:dyDescent="0.2">
      <c r="A3" s="221" t="s">
        <v>198</v>
      </c>
      <c r="B3" s="228"/>
      <c r="C3" s="228"/>
      <c r="E3" s="206"/>
    </row>
    <row r="4" spans="1:19" ht="15" customHeight="1" x14ac:dyDescent="0.2">
      <c r="A4" s="221" t="s">
        <v>195</v>
      </c>
      <c r="B4" s="228"/>
      <c r="C4" s="228"/>
      <c r="E4" s="206"/>
    </row>
    <row r="5" spans="1:19" ht="15" customHeight="1" x14ac:dyDescent="0.2">
      <c r="A5" s="221" t="s">
        <v>196</v>
      </c>
      <c r="B5" s="228"/>
      <c r="C5" s="228"/>
      <c r="E5" s="206"/>
    </row>
    <row r="6" spans="1:19" ht="15" customHeight="1" x14ac:dyDescent="0.2">
      <c r="A6" s="221" t="s">
        <v>197</v>
      </c>
      <c r="B6" s="228"/>
      <c r="C6" s="228"/>
      <c r="E6" s="206"/>
    </row>
    <row r="7" spans="1:19" ht="45" customHeight="1" x14ac:dyDescent="0.2">
      <c r="A7" s="221" t="s">
        <v>199</v>
      </c>
      <c r="B7" s="228"/>
      <c r="C7" s="228"/>
      <c r="E7" s="206"/>
    </row>
    <row r="8" spans="1:19" ht="102.75" customHeight="1" x14ac:dyDescent="0.2">
      <c r="A8" s="221" t="s">
        <v>191</v>
      </c>
      <c r="B8" s="228"/>
      <c r="C8" s="228"/>
      <c r="E8" s="206"/>
    </row>
    <row r="9" spans="1:19" ht="33.75" customHeight="1" x14ac:dyDescent="0.2">
      <c r="A9" s="221" t="s">
        <v>192</v>
      </c>
      <c r="B9" s="228"/>
      <c r="C9" s="228"/>
      <c r="E9" s="206"/>
    </row>
    <row r="10" spans="1:19" ht="37.5" customHeight="1" x14ac:dyDescent="0.2">
      <c r="A10" s="221" t="s">
        <v>193</v>
      </c>
      <c r="B10" s="228"/>
      <c r="C10" s="228"/>
      <c r="E10" s="206"/>
    </row>
    <row r="11" spans="1:19" ht="53.25" customHeight="1" thickBot="1" x14ac:dyDescent="0.25">
      <c r="A11" s="221" t="s">
        <v>194</v>
      </c>
      <c r="B11" s="228"/>
      <c r="C11" s="228"/>
      <c r="E11" s="206"/>
    </row>
    <row r="12" spans="1:19" ht="24" customHeight="1" thickBot="1" x14ac:dyDescent="0.25">
      <c r="A12" s="229" t="s">
        <v>91</v>
      </c>
      <c r="B12" s="230"/>
      <c r="C12" s="207"/>
      <c r="E12" s="206"/>
    </row>
    <row r="13" spans="1:19" ht="15" thickBot="1" x14ac:dyDescent="0.25">
      <c r="A13" s="208" t="s">
        <v>92</v>
      </c>
      <c r="B13" s="209" t="s">
        <v>93</v>
      </c>
      <c r="C13" s="207"/>
      <c r="E13" s="206"/>
    </row>
    <row r="14" spans="1:19" ht="43.5" customHeight="1" thickBot="1" x14ac:dyDescent="0.25">
      <c r="A14" s="210" t="s">
        <v>94</v>
      </c>
      <c r="B14" s="211" t="s">
        <v>95</v>
      </c>
      <c r="C14" s="207"/>
      <c r="E14" s="206"/>
    </row>
    <row r="15" spans="1:19" ht="15" thickBot="1" x14ac:dyDescent="0.25">
      <c r="A15" s="206"/>
      <c r="B15" s="214"/>
      <c r="C15" s="207"/>
    </row>
    <row r="16" spans="1:19" ht="24" customHeight="1" thickBot="1" x14ac:dyDescent="0.25">
      <c r="A16" s="229" t="s">
        <v>96</v>
      </c>
      <c r="B16" s="230"/>
      <c r="C16" s="207"/>
    </row>
    <row r="17" spans="1:5" ht="15" thickBot="1" x14ac:dyDescent="0.25">
      <c r="A17" s="208" t="s">
        <v>92</v>
      </c>
      <c r="B17" s="209" t="s">
        <v>93</v>
      </c>
      <c r="C17" s="207"/>
    </row>
    <row r="18" spans="1:5" ht="111.75" customHeight="1" thickBot="1" x14ac:dyDescent="0.25">
      <c r="A18" s="212" t="s">
        <v>97</v>
      </c>
      <c r="B18" s="211" t="s">
        <v>248</v>
      </c>
      <c r="C18" s="207"/>
    </row>
    <row r="19" spans="1:5" ht="15" thickBot="1" x14ac:dyDescent="0.25">
      <c r="A19" s="206"/>
      <c r="B19" s="214"/>
      <c r="C19" s="207"/>
    </row>
    <row r="20" spans="1:5" ht="24" customHeight="1" thickBot="1" x14ac:dyDescent="0.25">
      <c r="A20" s="229" t="s">
        <v>98</v>
      </c>
      <c r="B20" s="230"/>
      <c r="C20" s="207"/>
    </row>
    <row r="21" spans="1:5" ht="15" thickBot="1" x14ac:dyDescent="0.25">
      <c r="A21" s="208" t="s">
        <v>92</v>
      </c>
      <c r="B21" s="209" t="s">
        <v>93</v>
      </c>
      <c r="C21" s="207"/>
    </row>
    <row r="22" spans="1:5" ht="43.5" customHeight="1" thickBot="1" x14ac:dyDescent="0.25">
      <c r="A22" s="210" t="s">
        <v>99</v>
      </c>
      <c r="B22" s="211" t="s">
        <v>100</v>
      </c>
      <c r="C22" s="207"/>
    </row>
    <row r="23" spans="1:5" ht="15.75" x14ac:dyDescent="0.2">
      <c r="A23" s="165" t="s">
        <v>10</v>
      </c>
      <c r="B23" s="2"/>
      <c r="C23" s="207"/>
    </row>
    <row r="24" spans="1:5" ht="58.5" customHeight="1" x14ac:dyDescent="0.2">
      <c r="A24" s="221" t="s">
        <v>249</v>
      </c>
      <c r="B24" s="228"/>
      <c r="C24" s="228"/>
      <c r="E24" s="213"/>
    </row>
    <row r="25" spans="1:5" ht="39.75" customHeight="1" x14ac:dyDescent="0.2">
      <c r="A25" s="221" t="s">
        <v>200</v>
      </c>
      <c r="B25" s="228"/>
      <c r="C25" s="228"/>
      <c r="E25" s="213"/>
    </row>
    <row r="26" spans="1:5" ht="54.75" customHeight="1" x14ac:dyDescent="0.2">
      <c r="A26" s="221" t="s">
        <v>165</v>
      </c>
      <c r="B26" s="228"/>
      <c r="C26" s="228"/>
      <c r="E26" s="213"/>
    </row>
    <row r="27" spans="1:5" ht="49.5" customHeight="1" x14ac:dyDescent="0.2">
      <c r="A27" s="221" t="s">
        <v>166</v>
      </c>
      <c r="B27" s="228"/>
      <c r="C27" s="228"/>
      <c r="E27" s="213"/>
    </row>
    <row r="28" spans="1:5" ht="63.75" customHeight="1" x14ac:dyDescent="0.2">
      <c r="A28" s="221" t="s">
        <v>247</v>
      </c>
      <c r="B28" s="228"/>
      <c r="C28" s="228"/>
      <c r="E28" s="213"/>
    </row>
    <row r="29" spans="1:5" ht="44.25" customHeight="1" x14ac:dyDescent="0.2">
      <c r="A29" s="221" t="s">
        <v>201</v>
      </c>
      <c r="B29" s="228"/>
      <c r="C29" s="228"/>
      <c r="E29" s="213"/>
    </row>
    <row r="30" spans="1:5" ht="44.25" customHeight="1" x14ac:dyDescent="0.2">
      <c r="A30" s="221" t="s">
        <v>202</v>
      </c>
      <c r="B30" s="228"/>
      <c r="C30" s="228"/>
      <c r="E30" s="213"/>
    </row>
    <row r="31" spans="1:5" ht="40.5" customHeight="1" x14ac:dyDescent="0.2">
      <c r="A31" s="221" t="s">
        <v>203</v>
      </c>
      <c r="B31" s="228"/>
      <c r="C31" s="228"/>
      <c r="E31" s="213"/>
    </row>
    <row r="32" spans="1:5" ht="33" customHeight="1" x14ac:dyDescent="0.2">
      <c r="A32" s="221" t="s">
        <v>204</v>
      </c>
      <c r="B32" s="228"/>
      <c r="C32" s="228"/>
      <c r="E32" s="213"/>
    </row>
    <row r="33" spans="1:5" ht="15.75" x14ac:dyDescent="0.2">
      <c r="A33" s="165" t="s">
        <v>57</v>
      </c>
      <c r="B33" s="2"/>
      <c r="C33" s="207"/>
      <c r="E33" s="213"/>
    </row>
    <row r="34" spans="1:5" ht="54" customHeight="1" x14ac:dyDescent="0.2">
      <c r="A34" s="221" t="s">
        <v>101</v>
      </c>
      <c r="B34" s="228"/>
      <c r="C34" s="228"/>
    </row>
    <row r="35" spans="1:5" ht="18.75" customHeight="1" x14ac:dyDescent="0.2">
      <c r="A35" s="221" t="s">
        <v>102</v>
      </c>
      <c r="B35" s="228"/>
      <c r="C35" s="228"/>
    </row>
    <row r="36" spans="1:5" ht="54" customHeight="1" x14ac:dyDescent="0.2">
      <c r="A36" s="221" t="s">
        <v>103</v>
      </c>
      <c r="B36" s="228"/>
      <c r="C36" s="228"/>
    </row>
    <row r="37" spans="1:5" ht="54" customHeight="1" x14ac:dyDescent="0.2">
      <c r="A37" s="221" t="s">
        <v>241</v>
      </c>
      <c r="B37" s="228"/>
      <c r="C37" s="228"/>
    </row>
    <row r="38" spans="1:5" ht="28.5" customHeight="1" x14ac:dyDescent="0.2">
      <c r="A38" s="221" t="s">
        <v>167</v>
      </c>
      <c r="B38" s="228"/>
      <c r="C38" s="228"/>
    </row>
    <row r="39" spans="1:5" ht="57" customHeight="1" x14ac:dyDescent="0.2">
      <c r="A39" s="221" t="s">
        <v>104</v>
      </c>
      <c r="B39" s="228"/>
      <c r="C39" s="228"/>
    </row>
    <row r="40" spans="1:5" ht="43.5" customHeight="1" x14ac:dyDescent="0.2">
      <c r="A40" s="221" t="s">
        <v>105</v>
      </c>
      <c r="B40" s="228"/>
      <c r="C40" s="228"/>
    </row>
    <row r="41" spans="1:5" ht="29.25" customHeight="1" x14ac:dyDescent="0.2">
      <c r="A41" s="221" t="s">
        <v>107</v>
      </c>
      <c r="B41" s="228"/>
      <c r="C41" s="228"/>
    </row>
    <row r="42" spans="1:5" ht="15.75" x14ac:dyDescent="0.2">
      <c r="A42" s="165" t="s">
        <v>53</v>
      </c>
      <c r="B42" s="2"/>
      <c r="C42" s="207"/>
    </row>
    <row r="43" spans="1:5" ht="15" customHeight="1" x14ac:dyDescent="0.2">
      <c r="A43" s="221" t="s">
        <v>209</v>
      </c>
      <c r="B43" s="228"/>
      <c r="C43" s="228"/>
      <c r="E43" s="213"/>
    </row>
    <row r="44" spans="1:5" ht="45" customHeight="1" x14ac:dyDescent="0.2">
      <c r="A44" s="221" t="s">
        <v>134</v>
      </c>
      <c r="B44" s="228"/>
      <c r="C44" s="228"/>
      <c r="E44" s="213"/>
    </row>
    <row r="45" spans="1:5" ht="42" customHeight="1" x14ac:dyDescent="0.2">
      <c r="A45" s="221" t="s">
        <v>256</v>
      </c>
      <c r="B45" s="228"/>
      <c r="C45" s="228"/>
      <c r="E45" s="213"/>
    </row>
    <row r="46" spans="1:5" ht="57.75" customHeight="1" x14ac:dyDescent="0.2">
      <c r="A46" s="221" t="s">
        <v>250</v>
      </c>
      <c r="B46" s="228"/>
      <c r="C46" s="228"/>
      <c r="E46" s="213"/>
    </row>
    <row r="47" spans="1:5" ht="63" customHeight="1" x14ac:dyDescent="0.2">
      <c r="A47" s="221" t="s">
        <v>208</v>
      </c>
      <c r="B47" s="228"/>
      <c r="C47" s="228"/>
      <c r="E47" s="213"/>
    </row>
    <row r="48" spans="1:5" ht="41.25" customHeight="1" x14ac:dyDescent="0.2">
      <c r="A48" s="221" t="s">
        <v>207</v>
      </c>
      <c r="B48" s="228"/>
      <c r="C48" s="228"/>
      <c r="E48" s="213"/>
    </row>
    <row r="49" spans="1:5" ht="52.5" customHeight="1" x14ac:dyDescent="0.2">
      <c r="A49" s="221" t="s">
        <v>206</v>
      </c>
      <c r="B49" s="228"/>
      <c r="C49" s="228"/>
      <c r="E49" s="213"/>
    </row>
    <row r="50" spans="1:5" ht="44.25" customHeight="1" x14ac:dyDescent="0.2">
      <c r="A50" s="221" t="s">
        <v>205</v>
      </c>
      <c r="B50" s="228"/>
      <c r="C50" s="228"/>
      <c r="E50" s="213"/>
    </row>
    <row r="51" spans="1:5" ht="28.5" customHeight="1" x14ac:dyDescent="0.2">
      <c r="A51" s="221" t="s">
        <v>242</v>
      </c>
      <c r="B51" s="228"/>
      <c r="C51" s="228"/>
      <c r="E51" s="213"/>
    </row>
    <row r="52" spans="1:5" ht="15.75" x14ac:dyDescent="0.2">
      <c r="A52" s="165" t="s">
        <v>55</v>
      </c>
      <c r="B52" s="2"/>
      <c r="C52" s="207"/>
      <c r="E52" s="213"/>
    </row>
    <row r="53" spans="1:5" ht="15" customHeight="1" x14ac:dyDescent="0.2">
      <c r="A53" s="221" t="s">
        <v>210</v>
      </c>
      <c r="B53" s="228"/>
      <c r="C53" s="228"/>
      <c r="E53" s="213"/>
    </row>
    <row r="54" spans="1:5" ht="45" customHeight="1" x14ac:dyDescent="0.2">
      <c r="A54" s="221" t="s">
        <v>136</v>
      </c>
      <c r="B54" s="228"/>
      <c r="C54" s="228"/>
      <c r="E54" s="213"/>
    </row>
    <row r="55" spans="1:5" ht="38.25" customHeight="1" x14ac:dyDescent="0.2">
      <c r="A55" s="221" t="s">
        <v>211</v>
      </c>
      <c r="B55" s="228"/>
      <c r="C55" s="228"/>
      <c r="E55" s="213"/>
    </row>
    <row r="56" spans="1:5" ht="60" customHeight="1" x14ac:dyDescent="0.2">
      <c r="A56" s="221" t="s">
        <v>212</v>
      </c>
      <c r="B56" s="228"/>
      <c r="C56" s="228"/>
      <c r="E56" s="213"/>
    </row>
    <row r="57" spans="1:5" ht="66" customHeight="1" x14ac:dyDescent="0.2">
      <c r="A57" s="221" t="s">
        <v>213</v>
      </c>
      <c r="B57" s="228"/>
      <c r="C57" s="228"/>
      <c r="E57" s="213"/>
    </row>
    <row r="58" spans="1:5" ht="42" customHeight="1" x14ac:dyDescent="0.2">
      <c r="A58" s="221" t="s">
        <v>214</v>
      </c>
      <c r="B58" s="228"/>
      <c r="C58" s="228"/>
      <c r="E58" s="213"/>
    </row>
    <row r="59" spans="1:5" ht="55.5" customHeight="1" x14ac:dyDescent="0.2">
      <c r="A59" s="221" t="s">
        <v>246</v>
      </c>
      <c r="B59" s="228"/>
      <c r="C59" s="228"/>
      <c r="E59" s="213"/>
    </row>
    <row r="60" spans="1:5" ht="42" customHeight="1" x14ac:dyDescent="0.2">
      <c r="A60" s="221" t="s">
        <v>215</v>
      </c>
      <c r="B60" s="228"/>
      <c r="C60" s="228"/>
      <c r="E60" s="213"/>
    </row>
    <row r="61" spans="1:5" ht="27.75" customHeight="1" x14ac:dyDescent="0.2">
      <c r="A61" s="221" t="s">
        <v>243</v>
      </c>
      <c r="B61" s="228"/>
      <c r="C61" s="228"/>
      <c r="E61" s="213"/>
    </row>
    <row r="62" spans="1:5" ht="15.75" x14ac:dyDescent="0.2">
      <c r="A62" s="165" t="s">
        <v>13</v>
      </c>
      <c r="B62" s="2"/>
      <c r="C62" s="207"/>
      <c r="E62" s="213"/>
    </row>
    <row r="63" spans="1:5" ht="57.75" customHeight="1" x14ac:dyDescent="0.2">
      <c r="A63" s="221" t="s">
        <v>251</v>
      </c>
      <c r="B63" s="228"/>
      <c r="C63" s="228"/>
      <c r="E63" s="213"/>
    </row>
    <row r="64" spans="1:5" ht="24" customHeight="1" x14ac:dyDescent="0.2">
      <c r="A64" s="221" t="s">
        <v>168</v>
      </c>
      <c r="B64" s="228"/>
      <c r="C64" s="228"/>
      <c r="E64" s="213"/>
    </row>
    <row r="65" spans="1:5" ht="57.75" customHeight="1" x14ac:dyDescent="0.2">
      <c r="A65" s="221" t="s">
        <v>169</v>
      </c>
      <c r="B65" s="228"/>
      <c r="C65" s="228"/>
      <c r="E65" s="213"/>
    </row>
    <row r="66" spans="1:5" ht="39.75" customHeight="1" x14ac:dyDescent="0.2">
      <c r="A66" s="221" t="s">
        <v>287</v>
      </c>
      <c r="B66" s="228"/>
      <c r="C66" s="228"/>
      <c r="E66" s="213"/>
    </row>
    <row r="67" spans="1:5" ht="63.75" customHeight="1" x14ac:dyDescent="0.2">
      <c r="A67" s="221" t="s">
        <v>288</v>
      </c>
      <c r="B67" s="228"/>
      <c r="C67" s="228"/>
      <c r="E67" s="213"/>
    </row>
    <row r="68" spans="1:5" ht="30.75" customHeight="1" x14ac:dyDescent="0.2">
      <c r="A68" s="221" t="s">
        <v>216</v>
      </c>
      <c r="B68" s="228"/>
      <c r="C68" s="228"/>
      <c r="E68" s="213"/>
    </row>
    <row r="69" spans="1:5" ht="45" customHeight="1" x14ac:dyDescent="0.2">
      <c r="A69" s="221" t="s">
        <v>217</v>
      </c>
      <c r="B69" s="228"/>
      <c r="C69" s="228"/>
      <c r="E69" s="213"/>
    </row>
    <row r="70" spans="1:5" ht="27.75" customHeight="1" x14ac:dyDescent="0.2">
      <c r="A70" s="221" t="s">
        <v>218</v>
      </c>
      <c r="B70" s="228"/>
      <c r="C70" s="228"/>
      <c r="E70" s="213"/>
    </row>
    <row r="71" spans="1:5" ht="41.25" customHeight="1" x14ac:dyDescent="0.2">
      <c r="A71" s="221" t="s">
        <v>244</v>
      </c>
      <c r="B71" s="228"/>
      <c r="C71" s="228"/>
      <c r="E71" s="213"/>
    </row>
    <row r="72" spans="1:5" ht="15.75" x14ac:dyDescent="0.2">
      <c r="A72" s="165" t="s">
        <v>12</v>
      </c>
      <c r="B72" s="2"/>
      <c r="C72" s="207"/>
      <c r="E72" s="213"/>
    </row>
    <row r="73" spans="1:5" ht="15" customHeight="1" x14ac:dyDescent="0.2">
      <c r="A73" s="221" t="s">
        <v>219</v>
      </c>
      <c r="B73" s="228"/>
      <c r="C73" s="228"/>
      <c r="E73" s="213"/>
    </row>
    <row r="74" spans="1:5" ht="43.5" customHeight="1" x14ac:dyDescent="0.2">
      <c r="A74" s="221" t="s">
        <v>137</v>
      </c>
      <c r="B74" s="228"/>
      <c r="C74" s="228"/>
      <c r="E74" s="213"/>
    </row>
    <row r="75" spans="1:5" ht="41.25" customHeight="1" x14ac:dyDescent="0.2">
      <c r="A75" s="221" t="s">
        <v>220</v>
      </c>
      <c r="B75" s="228"/>
      <c r="C75" s="228"/>
      <c r="E75" s="213"/>
    </row>
    <row r="76" spans="1:5" ht="55.5" customHeight="1" x14ac:dyDescent="0.2">
      <c r="A76" s="221" t="s">
        <v>221</v>
      </c>
      <c r="B76" s="228"/>
      <c r="C76" s="228"/>
      <c r="E76" s="213"/>
    </row>
    <row r="77" spans="1:5" ht="64.5" customHeight="1" x14ac:dyDescent="0.2">
      <c r="A77" s="221" t="s">
        <v>222</v>
      </c>
      <c r="B77" s="228"/>
      <c r="C77" s="228"/>
      <c r="E77" s="213"/>
    </row>
    <row r="78" spans="1:5" ht="40.5" customHeight="1" x14ac:dyDescent="0.2">
      <c r="A78" s="221" t="s">
        <v>223</v>
      </c>
      <c r="B78" s="228"/>
      <c r="C78" s="228"/>
      <c r="E78" s="213"/>
    </row>
    <row r="79" spans="1:5" ht="54.75" customHeight="1" x14ac:dyDescent="0.2">
      <c r="A79" s="221" t="s">
        <v>252</v>
      </c>
      <c r="B79" s="228"/>
      <c r="C79" s="228"/>
      <c r="E79" s="213"/>
    </row>
    <row r="80" spans="1:5" ht="39" customHeight="1" x14ac:dyDescent="0.2">
      <c r="A80" s="221" t="s">
        <v>224</v>
      </c>
      <c r="B80" s="228"/>
      <c r="C80" s="228"/>
      <c r="E80" s="213"/>
    </row>
    <row r="81" spans="1:5" ht="27" customHeight="1" x14ac:dyDescent="0.2">
      <c r="A81" s="221" t="s">
        <v>242</v>
      </c>
      <c r="B81" s="228"/>
      <c r="C81" s="228"/>
      <c r="E81" s="213"/>
    </row>
    <row r="82" spans="1:5" ht="15.75" x14ac:dyDescent="0.2">
      <c r="A82" s="165" t="s">
        <v>64</v>
      </c>
      <c r="B82" s="2"/>
      <c r="C82" s="207"/>
      <c r="E82" s="213"/>
    </row>
    <row r="83" spans="1:5" ht="15" customHeight="1" x14ac:dyDescent="0.2">
      <c r="A83" s="221" t="s">
        <v>225</v>
      </c>
      <c r="B83" s="228"/>
      <c r="C83" s="228"/>
      <c r="E83" s="213"/>
    </row>
    <row r="84" spans="1:5" ht="43.5" customHeight="1" x14ac:dyDescent="0.2">
      <c r="A84" s="221" t="s">
        <v>137</v>
      </c>
      <c r="B84" s="228"/>
      <c r="C84" s="228"/>
      <c r="E84" s="213"/>
    </row>
    <row r="85" spans="1:5" ht="42" customHeight="1" x14ac:dyDescent="0.2">
      <c r="A85" s="221" t="s">
        <v>220</v>
      </c>
      <c r="B85" s="228"/>
      <c r="C85" s="228"/>
      <c r="E85" s="213"/>
    </row>
    <row r="86" spans="1:5" ht="61.5" customHeight="1" x14ac:dyDescent="0.2">
      <c r="A86" s="221" t="s">
        <v>226</v>
      </c>
      <c r="B86" s="228"/>
      <c r="C86" s="228"/>
      <c r="E86" s="213"/>
    </row>
    <row r="87" spans="1:5" ht="84.75" customHeight="1" x14ac:dyDescent="0.2">
      <c r="A87" s="221" t="s">
        <v>227</v>
      </c>
      <c r="B87" s="228"/>
      <c r="C87" s="228"/>
      <c r="E87" s="213"/>
    </row>
    <row r="88" spans="1:5" ht="37.5" customHeight="1" x14ac:dyDescent="0.2">
      <c r="A88" s="221" t="s">
        <v>228</v>
      </c>
      <c r="B88" s="228"/>
      <c r="C88" s="228"/>
      <c r="E88" s="213"/>
    </row>
    <row r="89" spans="1:5" ht="59.25" customHeight="1" x14ac:dyDescent="0.2">
      <c r="A89" s="221" t="s">
        <v>285</v>
      </c>
      <c r="B89" s="228"/>
      <c r="C89" s="228"/>
      <c r="E89" s="213"/>
    </row>
    <row r="90" spans="1:5" ht="36" customHeight="1" x14ac:dyDescent="0.2">
      <c r="A90" s="221" t="s">
        <v>286</v>
      </c>
      <c r="B90" s="228"/>
      <c r="C90" s="228"/>
      <c r="E90" s="213"/>
    </row>
    <row r="91" spans="1:5" ht="27.75" customHeight="1" x14ac:dyDescent="0.2">
      <c r="A91" s="221" t="s">
        <v>243</v>
      </c>
      <c r="B91" s="228"/>
      <c r="C91" s="228"/>
      <c r="E91" s="213"/>
    </row>
    <row r="92" spans="1:5" ht="14.25" customHeight="1" x14ac:dyDescent="0.2">
      <c r="A92" s="165" t="s">
        <v>17</v>
      </c>
      <c r="B92" s="2"/>
      <c r="C92" s="207"/>
    </row>
    <row r="93" spans="1:5" ht="54.75" customHeight="1" x14ac:dyDescent="0.2">
      <c r="A93" s="221" t="s">
        <v>253</v>
      </c>
      <c r="B93" s="228"/>
      <c r="C93" s="228"/>
      <c r="E93" s="213"/>
    </row>
    <row r="94" spans="1:5" ht="27.75" customHeight="1" x14ac:dyDescent="0.2">
      <c r="A94" s="221" t="s">
        <v>254</v>
      </c>
      <c r="B94" s="228"/>
      <c r="C94" s="228"/>
      <c r="E94" s="213"/>
    </row>
    <row r="95" spans="1:5" ht="46.5" customHeight="1" x14ac:dyDescent="0.2">
      <c r="A95" s="221" t="s">
        <v>171</v>
      </c>
      <c r="B95" s="228"/>
      <c r="C95" s="228"/>
      <c r="E95" s="213"/>
    </row>
    <row r="96" spans="1:5" ht="67.5" customHeight="1" x14ac:dyDescent="0.2">
      <c r="A96" s="221" t="s">
        <v>255</v>
      </c>
      <c r="B96" s="228"/>
      <c r="C96" s="228"/>
      <c r="E96" s="213"/>
    </row>
    <row r="97" spans="1:5" ht="45.75" customHeight="1" x14ac:dyDescent="0.2">
      <c r="A97" s="221" t="s">
        <v>229</v>
      </c>
      <c r="B97" s="228"/>
      <c r="C97" s="228"/>
      <c r="E97" s="213"/>
    </row>
    <row r="98" spans="1:5" ht="27" customHeight="1" x14ac:dyDescent="0.2">
      <c r="A98" s="221" t="s">
        <v>230</v>
      </c>
      <c r="B98" s="228"/>
      <c r="C98" s="228"/>
      <c r="E98" s="213"/>
    </row>
    <row r="99" spans="1:5" ht="40.5" customHeight="1" x14ac:dyDescent="0.2">
      <c r="A99" s="221" t="s">
        <v>245</v>
      </c>
      <c r="B99" s="228"/>
      <c r="C99" s="228"/>
      <c r="E99" s="213"/>
    </row>
    <row r="100" spans="1:5" ht="15.75" x14ac:dyDescent="0.2">
      <c r="A100" s="165" t="s">
        <v>19</v>
      </c>
      <c r="B100" s="2"/>
      <c r="C100" s="207"/>
      <c r="E100" s="213"/>
    </row>
    <row r="101" spans="1:5" ht="15" customHeight="1" x14ac:dyDescent="0.2">
      <c r="A101" s="221" t="s">
        <v>231</v>
      </c>
      <c r="B101" s="228"/>
      <c r="C101" s="228"/>
      <c r="E101" s="213"/>
    </row>
    <row r="102" spans="1:5" ht="45" customHeight="1" x14ac:dyDescent="0.2">
      <c r="A102" s="221" t="s">
        <v>138</v>
      </c>
      <c r="B102" s="228"/>
      <c r="C102" s="228"/>
      <c r="E102" s="213"/>
    </row>
    <row r="103" spans="1:5" ht="43.5" customHeight="1" x14ac:dyDescent="0.2">
      <c r="A103" s="221" t="s">
        <v>232</v>
      </c>
      <c r="B103" s="228"/>
      <c r="C103" s="228"/>
      <c r="E103" s="213"/>
    </row>
    <row r="104" spans="1:5" ht="54.75" customHeight="1" x14ac:dyDescent="0.2">
      <c r="A104" s="221" t="s">
        <v>233</v>
      </c>
      <c r="B104" s="228"/>
      <c r="C104" s="228"/>
      <c r="E104" s="213"/>
    </row>
    <row r="105" spans="1:5" ht="27.75" customHeight="1" x14ac:dyDescent="0.2">
      <c r="A105" s="221" t="s">
        <v>234</v>
      </c>
      <c r="B105" s="228"/>
      <c r="C105" s="228"/>
      <c r="E105" s="213"/>
    </row>
    <row r="106" spans="1:5" ht="32.25" customHeight="1" x14ac:dyDescent="0.2">
      <c r="A106" s="221" t="s">
        <v>235</v>
      </c>
      <c r="B106" s="228"/>
      <c r="C106" s="228"/>
      <c r="E106" s="213"/>
    </row>
    <row r="107" spans="1:5" ht="43.5" customHeight="1" x14ac:dyDescent="0.2">
      <c r="A107" s="221" t="s">
        <v>170</v>
      </c>
      <c r="B107" s="228"/>
      <c r="C107" s="228"/>
      <c r="E107" s="213"/>
    </row>
    <row r="108" spans="1:5" ht="30.75" customHeight="1" x14ac:dyDescent="0.2">
      <c r="A108" s="221" t="s">
        <v>135</v>
      </c>
      <c r="B108" s="228"/>
      <c r="C108" s="228"/>
      <c r="E108" s="213"/>
    </row>
    <row r="109" spans="1:5" ht="15.75" x14ac:dyDescent="0.2">
      <c r="A109" s="165" t="s">
        <v>21</v>
      </c>
      <c r="B109" s="2"/>
      <c r="C109" s="207"/>
      <c r="E109" s="213"/>
    </row>
    <row r="110" spans="1:5" ht="15" customHeight="1" x14ac:dyDescent="0.2">
      <c r="A110" s="221" t="s">
        <v>236</v>
      </c>
      <c r="B110" s="228"/>
      <c r="C110" s="228"/>
      <c r="E110" s="213"/>
    </row>
    <row r="111" spans="1:5" ht="42" customHeight="1" x14ac:dyDescent="0.2">
      <c r="A111" s="221" t="s">
        <v>138</v>
      </c>
      <c r="B111" s="228"/>
      <c r="C111" s="228"/>
      <c r="E111" s="213"/>
    </row>
    <row r="112" spans="1:5" ht="42" customHeight="1" x14ac:dyDescent="0.2">
      <c r="A112" s="221" t="s">
        <v>232</v>
      </c>
      <c r="B112" s="228"/>
      <c r="C112" s="228"/>
      <c r="E112" s="213"/>
    </row>
    <row r="113" spans="1:5" ht="55.5" customHeight="1" x14ac:dyDescent="0.2">
      <c r="A113" s="221" t="s">
        <v>237</v>
      </c>
      <c r="B113" s="228"/>
      <c r="C113" s="228"/>
      <c r="E113" s="213"/>
    </row>
    <row r="114" spans="1:5" ht="25.5" customHeight="1" x14ac:dyDescent="0.2">
      <c r="A114" s="221" t="s">
        <v>238</v>
      </c>
      <c r="B114" s="228"/>
      <c r="C114" s="228"/>
      <c r="E114" s="213"/>
    </row>
    <row r="115" spans="1:5" ht="30.75" customHeight="1" x14ac:dyDescent="0.2">
      <c r="A115" s="221" t="s">
        <v>235</v>
      </c>
      <c r="B115" s="228"/>
      <c r="C115" s="228"/>
      <c r="E115" s="213"/>
    </row>
    <row r="116" spans="1:5" ht="40.5" customHeight="1" x14ac:dyDescent="0.2">
      <c r="A116" s="221" t="s">
        <v>239</v>
      </c>
      <c r="B116" s="228"/>
      <c r="C116" s="228"/>
      <c r="E116" s="213"/>
    </row>
    <row r="117" spans="1:5" ht="32.25" customHeight="1" x14ac:dyDescent="0.2">
      <c r="A117" s="221" t="s">
        <v>240</v>
      </c>
      <c r="B117" s="228"/>
      <c r="C117" s="228"/>
      <c r="E117" s="213"/>
    </row>
    <row r="118" spans="1:5" x14ac:dyDescent="0.2">
      <c r="A118" s="188"/>
      <c r="B118" s="187"/>
    </row>
  </sheetData>
  <customSheetViews>
    <customSheetView guid="{EA424B0A-06A3-4874-B080-734BBB58792A}" showGridLines="0" topLeftCell="A93">
      <selection activeCell="A105" sqref="A105:C105"/>
      <rowBreaks count="4" manualBreakCount="4">
        <brk id="19" max="16383" man="1"/>
        <brk id="37" max="16383" man="1"/>
        <brk id="55" max="16383" man="1"/>
        <brk id="73" max="16383" man="1"/>
      </rowBreaks>
      <pageMargins left="3.937007874015748E-2" right="3.937007874015748E-2" top="0.74803149606299213" bottom="0.74803149606299213" header="0.31496062992125984" footer="0.31496062992125984"/>
      <pageSetup paperSize="9" scale="87" orientation="portrait" r:id="rId1"/>
    </customSheetView>
    <customSheetView guid="{03452A04-CA67-46E6-B0A2-BCD750928530}" showGridLines="0" topLeftCell="A93">
      <selection activeCell="A105" sqref="A105:C105"/>
      <rowBreaks count="4" manualBreakCount="4">
        <brk id="19" max="16383" man="1"/>
        <brk id="37" max="16383" man="1"/>
        <brk id="55" max="16383" man="1"/>
        <brk id="73" max="16383" man="1"/>
      </rowBreaks>
      <pageMargins left="3.937007874015748E-2" right="3.937007874015748E-2" top="0.74803149606299213" bottom="0.74803149606299213" header="0.31496062992125984" footer="0.31496062992125984"/>
      <pageSetup paperSize="9" scale="87" orientation="portrait" r:id="rId2"/>
    </customSheetView>
  </customSheetViews>
  <mergeCells count="99">
    <mergeCell ref="A108:C108"/>
    <mergeCell ref="A117:C117"/>
    <mergeCell ref="A10:C10"/>
    <mergeCell ref="A11:C11"/>
    <mergeCell ref="A32:C32"/>
    <mergeCell ref="A51:C51"/>
    <mergeCell ref="A61:C61"/>
    <mergeCell ref="A115:C115"/>
    <mergeCell ref="A116:C116"/>
    <mergeCell ref="A103:C103"/>
    <mergeCell ref="A104:C104"/>
    <mergeCell ref="A105:C105"/>
    <mergeCell ref="A106:C106"/>
    <mergeCell ref="A107:C107"/>
    <mergeCell ref="A110:C110"/>
    <mergeCell ref="A87:C87"/>
    <mergeCell ref="A1:C1"/>
    <mergeCell ref="A111:C111"/>
    <mergeCell ref="A112:C112"/>
    <mergeCell ref="A113:C113"/>
    <mergeCell ref="A114:C114"/>
    <mergeCell ref="A97:C97"/>
    <mergeCell ref="A98:C98"/>
    <mergeCell ref="A93:C93"/>
    <mergeCell ref="A101:C101"/>
    <mergeCell ref="A102:C102"/>
    <mergeCell ref="A88:C88"/>
    <mergeCell ref="A89:C89"/>
    <mergeCell ref="A90:C90"/>
    <mergeCell ref="A94:C94"/>
    <mergeCell ref="A95:C95"/>
    <mergeCell ref="A96:C96"/>
    <mergeCell ref="A86:C86"/>
    <mergeCell ref="A81:C81"/>
    <mergeCell ref="A91:C91"/>
    <mergeCell ref="A99:C99"/>
    <mergeCell ref="A73:C73"/>
    <mergeCell ref="A79:C79"/>
    <mergeCell ref="A80:C80"/>
    <mergeCell ref="A83:C83"/>
    <mergeCell ref="A84:C84"/>
    <mergeCell ref="A85:C85"/>
    <mergeCell ref="A74:C74"/>
    <mergeCell ref="A75:C75"/>
    <mergeCell ref="A76:C76"/>
    <mergeCell ref="A77:C77"/>
    <mergeCell ref="A78:C78"/>
    <mergeCell ref="A67:C67"/>
    <mergeCell ref="A68:C68"/>
    <mergeCell ref="A69:C69"/>
    <mergeCell ref="A58:C58"/>
    <mergeCell ref="A59:C59"/>
    <mergeCell ref="A60:C60"/>
    <mergeCell ref="A63:C63"/>
    <mergeCell ref="A64:C64"/>
    <mergeCell ref="A70:C70"/>
    <mergeCell ref="A71:C71"/>
    <mergeCell ref="A57:C57"/>
    <mergeCell ref="A44:C44"/>
    <mergeCell ref="A45:C45"/>
    <mergeCell ref="A46:C46"/>
    <mergeCell ref="A47:C47"/>
    <mergeCell ref="A48:C48"/>
    <mergeCell ref="A49:C49"/>
    <mergeCell ref="A50:C50"/>
    <mergeCell ref="A53:C53"/>
    <mergeCell ref="A54:C54"/>
    <mergeCell ref="A55:C55"/>
    <mergeCell ref="A56:C56"/>
    <mergeCell ref="A65:C65"/>
    <mergeCell ref="A66:C66"/>
    <mergeCell ref="A43:C43"/>
    <mergeCell ref="A29:C29"/>
    <mergeCell ref="A30:C30"/>
    <mergeCell ref="A31:C31"/>
    <mergeCell ref="A34:C34"/>
    <mergeCell ref="A35:C35"/>
    <mergeCell ref="A36:C36"/>
    <mergeCell ref="A37:C37"/>
    <mergeCell ref="A38:C38"/>
    <mergeCell ref="A39:C39"/>
    <mergeCell ref="A40:C40"/>
    <mergeCell ref="A41:C41"/>
    <mergeCell ref="A2:C2"/>
    <mergeCell ref="A28:C28"/>
    <mergeCell ref="A12:B12"/>
    <mergeCell ref="A16:B16"/>
    <mergeCell ref="A20:B20"/>
    <mergeCell ref="A3:C3"/>
    <mergeCell ref="A4:C4"/>
    <mergeCell ref="A5:C5"/>
    <mergeCell ref="A6:C6"/>
    <mergeCell ref="A7:C7"/>
    <mergeCell ref="A8:C8"/>
    <mergeCell ref="A24:C24"/>
    <mergeCell ref="A25:C25"/>
    <mergeCell ref="A26:C26"/>
    <mergeCell ref="A27:C27"/>
    <mergeCell ref="A9:C9"/>
  </mergeCells>
  <hyperlinks>
    <hyperlink ref="A36" r:id="rId3" display="http://www.otif.org/"/>
    <hyperlink ref="A37" r:id="rId4" display="https://www.msb.se/sv/Forebyggande/Transport-av-farligt-gods/Olycksrapportering/"/>
    <hyperlink ref="A41" location="_ftn1" display="_ftn1"/>
  </hyperlinks>
  <pageMargins left="0.39370078740157483" right="0.39370078740157483" top="0.59055118110236227" bottom="0.74803149606299213" header="0.31496062992125984" footer="0.31496062992125984"/>
  <pageSetup paperSize="9" scale="83" orientation="portrait" r:id="rId5"/>
  <rowBreaks count="5" manualBreakCount="5">
    <brk id="22" max="16383" man="1"/>
    <brk id="41" max="16383" man="1"/>
    <brk id="58" max="2" man="1"/>
    <brk id="81" max="16383" man="1"/>
    <brk id="9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4"/>
  <sheetViews>
    <sheetView showGridLines="0" zoomScaleNormal="100" zoomScaleSheetLayoutView="100" workbookViewId="0">
      <selection activeCell="AM1" sqref="AM1"/>
    </sheetView>
  </sheetViews>
  <sheetFormatPr defaultRowHeight="12.75" outlineLevelCol="1" x14ac:dyDescent="0.2"/>
  <cols>
    <col min="1" max="1" width="2.85546875" style="13" customWidth="1"/>
    <col min="2" max="2" width="0.85546875" style="13" customWidth="1"/>
    <col min="3" max="3" width="41.7109375" style="13" customWidth="1"/>
    <col min="4" max="4" width="6.7109375" style="13" customWidth="1"/>
    <col min="5" max="5" width="1.28515625" style="13" customWidth="1"/>
    <col min="6" max="6" width="6.7109375" style="13" customWidth="1"/>
    <col min="7" max="7" width="1.28515625" style="13" customWidth="1"/>
    <col min="8" max="8" width="4.7109375" style="13" hidden="1" customWidth="1" outlineLevel="1"/>
    <col min="9" max="9" width="1.28515625" style="13" hidden="1" customWidth="1" outlineLevel="1"/>
    <col min="10" max="10" width="4.7109375" style="13" hidden="1" customWidth="1" outlineLevel="1"/>
    <col min="11" max="11" width="1.28515625" style="13" hidden="1" customWidth="1" outlineLevel="1"/>
    <col min="12" max="12" width="4.7109375" style="13" hidden="1" customWidth="1" outlineLevel="1"/>
    <col min="13" max="13" width="1.28515625" style="13" hidden="1" customWidth="1" outlineLevel="1"/>
    <col min="14" max="14" width="4.7109375" style="13" hidden="1" customWidth="1" outlineLevel="1"/>
    <col min="15" max="15" width="1.28515625" style="13" hidden="1" customWidth="1" outlineLevel="1"/>
    <col min="16" max="16" width="4.7109375" style="13" hidden="1" customWidth="1" outlineLevel="1"/>
    <col min="17" max="17" width="1.28515625" style="13" hidden="1" customWidth="1" outlineLevel="1"/>
    <col min="18" max="18" width="4.7109375" style="13" hidden="1" customWidth="1" outlineLevel="1"/>
    <col min="19" max="19" width="1.28515625" style="13" hidden="1" customWidth="1" outlineLevel="1"/>
    <col min="20" max="20" width="4.7109375" style="13" hidden="1" customWidth="1" outlineLevel="1"/>
    <col min="21" max="21" width="1.28515625" style="13" hidden="1" customWidth="1" outlineLevel="1"/>
    <col min="22" max="22" width="4.7109375" style="13" hidden="1" customWidth="1" outlineLevel="1"/>
    <col min="23" max="23" width="1.28515625" style="13" hidden="1" customWidth="1" outlineLevel="1"/>
    <col min="24" max="24" width="4.7109375" style="13" hidden="1" customWidth="1" outlineLevel="1"/>
    <col min="25" max="25" width="1.28515625" style="13" hidden="1" customWidth="1" outlineLevel="1"/>
    <col min="26" max="26" width="4.7109375" style="13" hidden="1" customWidth="1" outlineLevel="1"/>
    <col min="27" max="27" width="1.28515625" style="13" hidden="1" customWidth="1" outlineLevel="1"/>
    <col min="28" max="28" width="4.7109375" style="13" customWidth="1" collapsed="1"/>
    <col min="29" max="29" width="1.28515625" style="13" customWidth="1"/>
    <col min="30" max="30" width="4.7109375" style="13" customWidth="1"/>
    <col min="31" max="31" width="1.28515625" style="13" customWidth="1"/>
    <col min="32" max="32" width="4.7109375" style="13" customWidth="1"/>
    <col min="33" max="33" width="1.28515625" style="13" customWidth="1"/>
    <col min="34" max="34" width="4.7109375" style="13" customWidth="1"/>
    <col min="35" max="35" width="1.28515625" style="13" customWidth="1"/>
    <col min="36" max="36" width="4.7109375" style="13" customWidth="1"/>
    <col min="37" max="37" width="1.28515625" style="13" customWidth="1"/>
    <col min="38" max="38" width="4.7109375" style="13" customWidth="1"/>
    <col min="39" max="39" width="1.28515625" style="13" customWidth="1"/>
    <col min="40" max="16384" width="9.140625" style="13"/>
  </cols>
  <sheetData>
    <row r="1" spans="1:39" ht="14.25" customHeight="1" x14ac:dyDescent="0.2">
      <c r="A1" s="21" t="s">
        <v>10</v>
      </c>
    </row>
    <row r="2" spans="1:39" ht="14.25" customHeight="1" x14ac:dyDescent="0.2">
      <c r="A2" s="20" t="s">
        <v>11</v>
      </c>
    </row>
    <row r="3" spans="1:39" ht="24" customHeight="1" x14ac:dyDescent="0.2">
      <c r="A3" s="234"/>
      <c r="B3" s="234"/>
      <c r="C3" s="234"/>
      <c r="D3" s="235" t="s">
        <v>131</v>
      </c>
      <c r="E3" s="236"/>
      <c r="F3" s="235" t="s">
        <v>132</v>
      </c>
      <c r="G3" s="236"/>
      <c r="H3" s="233">
        <v>2000</v>
      </c>
      <c r="I3" s="233"/>
      <c r="J3" s="233">
        <v>2001</v>
      </c>
      <c r="K3" s="233"/>
      <c r="L3" s="233">
        <v>2002</v>
      </c>
      <c r="M3" s="233"/>
      <c r="N3" s="233">
        <v>2003</v>
      </c>
      <c r="O3" s="233"/>
      <c r="P3" s="233">
        <v>2004</v>
      </c>
      <c r="Q3" s="233"/>
      <c r="R3" s="233">
        <v>2005</v>
      </c>
      <c r="S3" s="233"/>
      <c r="T3" s="233">
        <v>2006</v>
      </c>
      <c r="U3" s="233"/>
      <c r="V3" s="233">
        <v>2007</v>
      </c>
      <c r="W3" s="233"/>
      <c r="X3" s="233">
        <v>2008</v>
      </c>
      <c r="Y3" s="233"/>
      <c r="Z3" s="233">
        <v>2009</v>
      </c>
      <c r="AA3" s="233"/>
      <c r="AB3" s="233">
        <v>2010</v>
      </c>
      <c r="AC3" s="233"/>
      <c r="AD3" s="233">
        <v>2011</v>
      </c>
      <c r="AE3" s="233"/>
      <c r="AF3" s="233">
        <v>2012</v>
      </c>
      <c r="AG3" s="233"/>
      <c r="AH3" s="233">
        <v>2013</v>
      </c>
      <c r="AI3" s="233"/>
      <c r="AJ3" s="233">
        <v>2014</v>
      </c>
      <c r="AK3" s="233"/>
      <c r="AL3" s="233">
        <v>2015</v>
      </c>
      <c r="AM3" s="233"/>
    </row>
    <row r="4" spans="1:39" ht="24" customHeight="1" x14ac:dyDescent="0.2">
      <c r="A4" s="31"/>
      <c r="B4" s="22"/>
      <c r="C4" s="23" t="s">
        <v>90</v>
      </c>
      <c r="D4" s="39"/>
      <c r="E4" s="26"/>
      <c r="F4" s="39"/>
      <c r="G4" s="26"/>
      <c r="H4" s="40"/>
      <c r="I4" s="41"/>
      <c r="J4" s="40"/>
      <c r="K4" s="41"/>
      <c r="L4" s="40"/>
      <c r="M4" s="41"/>
      <c r="N4" s="40"/>
      <c r="O4" s="41"/>
      <c r="P4" s="40"/>
      <c r="Q4" s="41"/>
      <c r="R4" s="40"/>
      <c r="S4" s="41"/>
      <c r="T4" s="40"/>
      <c r="U4" s="41"/>
      <c r="V4" s="40"/>
      <c r="W4" s="41"/>
      <c r="X4" s="40"/>
      <c r="Y4" s="41"/>
      <c r="Z4" s="40"/>
      <c r="AA4" s="41"/>
      <c r="AB4" s="40"/>
      <c r="AC4" s="41"/>
      <c r="AD4" s="40"/>
      <c r="AE4" s="41"/>
      <c r="AF4" s="40"/>
      <c r="AG4" s="33"/>
      <c r="AH4" s="40"/>
      <c r="AI4" s="33"/>
      <c r="AJ4" s="40"/>
      <c r="AK4" s="33"/>
    </row>
    <row r="5" spans="1:39" ht="24" customHeight="1" x14ac:dyDescent="0.2">
      <c r="A5" s="22">
        <v>1</v>
      </c>
      <c r="B5" s="22"/>
      <c r="C5" s="30" t="s">
        <v>33</v>
      </c>
      <c r="D5" s="24">
        <f>SUM(T5,V5,X5,Z5,AB5)</f>
        <v>52</v>
      </c>
      <c r="E5" s="25"/>
      <c r="F5" s="24">
        <f>SUM(AD5,AF5,AH5,AJ5,AL5)</f>
        <v>39</v>
      </c>
      <c r="G5" s="26"/>
      <c r="H5" s="27">
        <v>2</v>
      </c>
      <c r="I5" s="28"/>
      <c r="J5" s="27">
        <v>21</v>
      </c>
      <c r="K5" s="28"/>
      <c r="L5" s="27">
        <v>9</v>
      </c>
      <c r="M5" s="28"/>
      <c r="N5" s="27">
        <v>8</v>
      </c>
      <c r="O5" s="28"/>
      <c r="P5" s="27">
        <v>12</v>
      </c>
      <c r="Q5" s="28"/>
      <c r="R5" s="27">
        <v>2</v>
      </c>
      <c r="S5" s="28"/>
      <c r="T5" s="27">
        <v>12</v>
      </c>
      <c r="U5" s="28"/>
      <c r="V5" s="27">
        <v>11</v>
      </c>
      <c r="W5" s="28"/>
      <c r="X5" s="27">
        <v>14</v>
      </c>
      <c r="Y5" s="28"/>
      <c r="Z5" s="27">
        <v>7</v>
      </c>
      <c r="AA5" s="28"/>
      <c r="AB5" s="27">
        <v>8</v>
      </c>
      <c r="AC5" s="28"/>
      <c r="AD5" s="27">
        <v>7</v>
      </c>
      <c r="AE5" s="28"/>
      <c r="AF5" s="27">
        <v>10</v>
      </c>
      <c r="AG5" s="41"/>
      <c r="AH5" s="27">
        <v>9</v>
      </c>
      <c r="AI5" s="41"/>
      <c r="AJ5" s="27">
        <v>10</v>
      </c>
      <c r="AK5" s="41"/>
      <c r="AL5" s="189">
        <v>3</v>
      </c>
    </row>
    <row r="6" spans="1:39" ht="24" customHeight="1" x14ac:dyDescent="0.2">
      <c r="A6" s="22">
        <v>2</v>
      </c>
      <c r="B6" s="22"/>
      <c r="C6" s="30" t="s">
        <v>34</v>
      </c>
      <c r="D6" s="24">
        <f>SUM(T6,V6,X6,Z6,AB6)</f>
        <v>16</v>
      </c>
      <c r="E6" s="25"/>
      <c r="F6" s="24">
        <f t="shared" ref="F6:F10" si="0">SUM(AD6,AF6,AH6,AJ6,AL6)</f>
        <v>16</v>
      </c>
      <c r="G6" s="26"/>
      <c r="H6" s="27">
        <v>1</v>
      </c>
      <c r="I6" s="28"/>
      <c r="J6" s="27">
        <v>7</v>
      </c>
      <c r="K6" s="28"/>
      <c r="L6" s="27">
        <v>7</v>
      </c>
      <c r="M6" s="28"/>
      <c r="N6" s="27">
        <v>8</v>
      </c>
      <c r="O6" s="28"/>
      <c r="P6" s="27">
        <v>5</v>
      </c>
      <c r="Q6" s="28"/>
      <c r="R6" s="27">
        <v>9</v>
      </c>
      <c r="S6" s="28"/>
      <c r="T6" s="27">
        <v>7</v>
      </c>
      <c r="U6" s="28"/>
      <c r="V6" s="27">
        <v>1</v>
      </c>
      <c r="W6" s="28"/>
      <c r="X6" s="27">
        <v>4</v>
      </c>
      <c r="Y6" s="28"/>
      <c r="Z6" s="27">
        <v>1</v>
      </c>
      <c r="AA6" s="28"/>
      <c r="AB6" s="27">
        <v>3</v>
      </c>
      <c r="AC6" s="28"/>
      <c r="AD6" s="27">
        <v>2</v>
      </c>
      <c r="AE6" s="28"/>
      <c r="AF6" s="27">
        <v>4</v>
      </c>
      <c r="AG6" s="41"/>
      <c r="AH6" s="27">
        <v>3</v>
      </c>
      <c r="AI6" s="41"/>
      <c r="AJ6" s="27">
        <v>4</v>
      </c>
      <c r="AK6" s="41"/>
      <c r="AL6" s="189">
        <v>3</v>
      </c>
    </row>
    <row r="7" spans="1:39" ht="24" customHeight="1" x14ac:dyDescent="0.2">
      <c r="A7" s="22">
        <v>3</v>
      </c>
      <c r="B7" s="22"/>
      <c r="C7" s="30" t="s">
        <v>35</v>
      </c>
      <c r="D7" s="24">
        <f>SUM(T7,V7,X7,Z7,AB7)</f>
        <v>71</v>
      </c>
      <c r="E7" s="25"/>
      <c r="F7" s="24">
        <f>SUM(AD7,AF7,AH7,AJ7,AL7)</f>
        <v>55</v>
      </c>
      <c r="G7" s="26"/>
      <c r="H7" s="27">
        <v>12</v>
      </c>
      <c r="I7" s="28"/>
      <c r="J7" s="27">
        <v>12</v>
      </c>
      <c r="K7" s="28"/>
      <c r="L7" s="27">
        <v>10</v>
      </c>
      <c r="M7" s="28"/>
      <c r="N7" s="27">
        <v>10</v>
      </c>
      <c r="O7" s="28"/>
      <c r="P7" s="27">
        <v>19</v>
      </c>
      <c r="Q7" s="28"/>
      <c r="R7" s="27">
        <v>21</v>
      </c>
      <c r="S7" s="28"/>
      <c r="T7" s="27">
        <v>18</v>
      </c>
      <c r="U7" s="28"/>
      <c r="V7" s="27">
        <v>15</v>
      </c>
      <c r="W7" s="28"/>
      <c r="X7" s="27">
        <v>6</v>
      </c>
      <c r="Y7" s="28"/>
      <c r="Z7" s="27">
        <v>16</v>
      </c>
      <c r="AA7" s="28"/>
      <c r="AB7" s="27">
        <v>16</v>
      </c>
      <c r="AC7" s="28"/>
      <c r="AD7" s="27">
        <v>9</v>
      </c>
      <c r="AE7" s="28"/>
      <c r="AF7" s="27">
        <v>12</v>
      </c>
      <c r="AG7" s="41"/>
      <c r="AH7" s="27">
        <v>14</v>
      </c>
      <c r="AI7" s="41"/>
      <c r="AJ7" s="27">
        <v>11</v>
      </c>
      <c r="AK7" s="41"/>
      <c r="AL7" s="189">
        <v>9</v>
      </c>
    </row>
    <row r="8" spans="1:39" ht="24" customHeight="1" x14ac:dyDescent="0.2">
      <c r="A8" s="22">
        <v>4</v>
      </c>
      <c r="B8" s="22"/>
      <c r="C8" s="183" t="s">
        <v>172</v>
      </c>
      <c r="D8" s="24" t="s">
        <v>3</v>
      </c>
      <c r="E8" s="24"/>
      <c r="F8" s="24" t="s">
        <v>3</v>
      </c>
      <c r="G8" s="26"/>
      <c r="H8" s="27" t="s">
        <v>3</v>
      </c>
      <c r="I8" s="28"/>
      <c r="J8" s="27" t="s">
        <v>3</v>
      </c>
      <c r="K8" s="28"/>
      <c r="L8" s="27" t="s">
        <v>3</v>
      </c>
      <c r="M8" s="28"/>
      <c r="N8" s="27" t="s">
        <v>3</v>
      </c>
      <c r="O8" s="28"/>
      <c r="P8" s="27" t="s">
        <v>3</v>
      </c>
      <c r="Q8" s="28"/>
      <c r="R8" s="27" t="s">
        <v>3</v>
      </c>
      <c r="S8" s="28"/>
      <c r="T8" s="27" t="s">
        <v>3</v>
      </c>
      <c r="U8" s="28"/>
      <c r="V8" s="27" t="s">
        <v>3</v>
      </c>
      <c r="W8" s="28"/>
      <c r="X8" s="27" t="s">
        <v>3</v>
      </c>
      <c r="Y8" s="28"/>
      <c r="Z8" s="27" t="s">
        <v>3</v>
      </c>
      <c r="AA8" s="28"/>
      <c r="AB8" s="27" t="s">
        <v>3</v>
      </c>
      <c r="AC8" s="28"/>
      <c r="AD8" s="27" t="s">
        <v>3</v>
      </c>
      <c r="AE8" s="28"/>
      <c r="AF8" s="27" t="s">
        <v>3</v>
      </c>
      <c r="AG8" s="41"/>
      <c r="AH8" s="27" t="s">
        <v>3</v>
      </c>
      <c r="AI8" s="41"/>
      <c r="AJ8" s="27">
        <v>19</v>
      </c>
      <c r="AK8" s="41"/>
      <c r="AL8" s="189">
        <v>18</v>
      </c>
    </row>
    <row r="9" spans="1:39" ht="24" customHeight="1" x14ac:dyDescent="0.2">
      <c r="A9" s="22">
        <v>5</v>
      </c>
      <c r="B9" s="22"/>
      <c r="C9" s="125" t="s">
        <v>69</v>
      </c>
      <c r="D9" s="24" t="s">
        <v>3</v>
      </c>
      <c r="E9" s="25"/>
      <c r="F9" s="24">
        <f>SUM(AD9,AF9,AH9,AJ9,AL9)</f>
        <v>23</v>
      </c>
      <c r="G9" s="26"/>
      <c r="H9" s="27" t="s">
        <v>3</v>
      </c>
      <c r="I9" s="28"/>
      <c r="J9" s="27" t="s">
        <v>3</v>
      </c>
      <c r="K9" s="28"/>
      <c r="L9" s="27" t="s">
        <v>3</v>
      </c>
      <c r="M9" s="28"/>
      <c r="N9" s="27" t="s">
        <v>3</v>
      </c>
      <c r="O9" s="28"/>
      <c r="P9" s="27" t="s">
        <v>3</v>
      </c>
      <c r="Q9" s="28"/>
      <c r="R9" s="27" t="s">
        <v>3</v>
      </c>
      <c r="S9" s="28"/>
      <c r="T9" s="27" t="s">
        <v>3</v>
      </c>
      <c r="U9" s="28"/>
      <c r="V9" s="27">
        <v>6</v>
      </c>
      <c r="W9" s="28"/>
      <c r="X9" s="27">
        <v>6</v>
      </c>
      <c r="Y9" s="28"/>
      <c r="Z9" s="27">
        <v>4</v>
      </c>
      <c r="AA9" s="28"/>
      <c r="AB9" s="27">
        <v>5</v>
      </c>
      <c r="AC9" s="28"/>
      <c r="AD9" s="27">
        <v>6</v>
      </c>
      <c r="AE9" s="28"/>
      <c r="AF9" s="27">
        <v>4</v>
      </c>
      <c r="AG9" s="41"/>
      <c r="AH9" s="27">
        <v>1</v>
      </c>
      <c r="AI9" s="41"/>
      <c r="AJ9" s="27">
        <v>5</v>
      </c>
      <c r="AK9" s="41"/>
      <c r="AL9" s="189">
        <v>7</v>
      </c>
    </row>
    <row r="10" spans="1:39" ht="14.1" customHeight="1" x14ac:dyDescent="0.2">
      <c r="A10" s="22">
        <v>6</v>
      </c>
      <c r="B10" s="22"/>
      <c r="C10" s="30" t="s">
        <v>36</v>
      </c>
      <c r="D10" s="24">
        <f>SUM(T10,V10,X10,Z10,AB10)</f>
        <v>133</v>
      </c>
      <c r="E10" s="25"/>
      <c r="F10" s="24">
        <f t="shared" si="0"/>
        <v>80</v>
      </c>
      <c r="G10" s="26"/>
      <c r="H10" s="27">
        <v>15</v>
      </c>
      <c r="I10" s="28"/>
      <c r="J10" s="27">
        <v>19</v>
      </c>
      <c r="K10" s="28"/>
      <c r="L10" s="27">
        <v>30</v>
      </c>
      <c r="M10" s="28"/>
      <c r="N10" s="27">
        <v>38</v>
      </c>
      <c r="O10" s="28"/>
      <c r="P10" s="27">
        <v>36</v>
      </c>
      <c r="Q10" s="28"/>
      <c r="R10" s="27">
        <v>22</v>
      </c>
      <c r="S10" s="28"/>
      <c r="T10" s="27">
        <v>25</v>
      </c>
      <c r="U10" s="28"/>
      <c r="V10" s="27">
        <v>26</v>
      </c>
      <c r="W10" s="28"/>
      <c r="X10" s="27">
        <v>20</v>
      </c>
      <c r="Y10" s="28"/>
      <c r="Z10" s="27">
        <v>21</v>
      </c>
      <c r="AA10" s="28"/>
      <c r="AB10" s="27">
        <v>41</v>
      </c>
      <c r="AC10" s="28"/>
      <c r="AD10" s="27">
        <v>32</v>
      </c>
      <c r="AE10" s="28"/>
      <c r="AF10" s="27">
        <v>18</v>
      </c>
      <c r="AG10" s="41"/>
      <c r="AH10" s="27">
        <v>19</v>
      </c>
      <c r="AI10" s="41"/>
      <c r="AJ10" s="27">
        <v>9</v>
      </c>
      <c r="AK10" s="41" t="s">
        <v>190</v>
      </c>
      <c r="AL10" s="189">
        <v>2</v>
      </c>
    </row>
    <row r="11" spans="1:39" s="21" customFormat="1" ht="14.1" customHeight="1" x14ac:dyDescent="0.2">
      <c r="A11" s="22">
        <v>7</v>
      </c>
      <c r="B11" s="96"/>
      <c r="C11" s="23" t="s">
        <v>61</v>
      </c>
      <c r="D11" s="98">
        <f>SUM(T11,V11,X11,Z11,AB11)</f>
        <v>293</v>
      </c>
      <c r="E11" s="99"/>
      <c r="F11" s="98">
        <f>SUM(AD11,AF11,AH11,AJ11,AL11)</f>
        <v>250</v>
      </c>
      <c r="G11" s="104"/>
      <c r="H11" s="105">
        <f>IF(SUM(H5:H10)&gt;0,SUM(H5:H10),"–")</f>
        <v>30</v>
      </c>
      <c r="I11" s="102"/>
      <c r="J11" s="105">
        <f>IF(SUM(J5:J10)&gt;0,SUM(J5:J10),"–")</f>
        <v>59</v>
      </c>
      <c r="K11" s="102"/>
      <c r="L11" s="105">
        <f>IF(SUM(L5:L10)&gt;0,SUM(L5:L10),"–")</f>
        <v>56</v>
      </c>
      <c r="M11" s="102"/>
      <c r="N11" s="105">
        <f>IF(SUM(N5:N10)&gt;0,SUM(N5:N10),"–")</f>
        <v>64</v>
      </c>
      <c r="O11" s="102"/>
      <c r="P11" s="105">
        <f>IF(SUM(P5:P10)&gt;0,SUM(P5:P10),"–")</f>
        <v>72</v>
      </c>
      <c r="Q11" s="102"/>
      <c r="R11" s="105">
        <f>IF(SUM(R5:R10)&gt;0,SUM(R5:R10),"–")</f>
        <v>54</v>
      </c>
      <c r="S11" s="102"/>
      <c r="T11" s="105">
        <f>IF(SUM(T5:T10)&gt;0,SUM(T5:T10),"–")</f>
        <v>62</v>
      </c>
      <c r="U11" s="102"/>
      <c r="V11" s="105">
        <f>IF(SUM(V5:V10)&gt;0,SUM(V5:V10),"–")</f>
        <v>59</v>
      </c>
      <c r="W11" s="102"/>
      <c r="X11" s="105">
        <f>IF(SUM(X5:X10)&gt;0,SUM(X5:X10),"–")</f>
        <v>50</v>
      </c>
      <c r="Y11" s="102"/>
      <c r="Z11" s="105">
        <f>IF(SUM(Z5:Z10)&gt;0,SUM(Z5:Z10),"–")</f>
        <v>49</v>
      </c>
      <c r="AA11" s="102"/>
      <c r="AB11" s="105">
        <f>IF(SUM(AB5:AB10)&gt;0,SUM(AB5:AB10),"–")</f>
        <v>73</v>
      </c>
      <c r="AC11" s="102"/>
      <c r="AD11" s="105">
        <f>IF(SUM(AD5:AD10)&gt;0,SUM(AD5:AD10),"–")</f>
        <v>56</v>
      </c>
      <c r="AE11" s="102"/>
      <c r="AF11" s="105">
        <f>IF(SUM(AF5:AF10)&gt;0,SUM(AF5:AF10),"–")</f>
        <v>48</v>
      </c>
      <c r="AG11" s="106"/>
      <c r="AH11" s="105">
        <f>IF(SUM(AH5:AH10)&gt;0,SUM(AH5:AH10),"–")</f>
        <v>46</v>
      </c>
      <c r="AI11" s="106"/>
      <c r="AJ11" s="105">
        <f>IF(SUM(AJ5:AJ10)&gt;0,SUM(AJ5:AJ10),"–")</f>
        <v>58</v>
      </c>
      <c r="AK11" s="41" t="s">
        <v>190</v>
      </c>
      <c r="AL11" s="105">
        <f>IF(SUM(AL5:AL10)&gt;0,SUM(AL5:AL10),"–")</f>
        <v>42</v>
      </c>
    </row>
    <row r="12" spans="1:39" s="21" customFormat="1" ht="24" customHeight="1" x14ac:dyDescent="0.2">
      <c r="A12" s="22">
        <v>8</v>
      </c>
      <c r="B12" s="96"/>
      <c r="C12" s="113" t="s">
        <v>65</v>
      </c>
      <c r="D12" s="98">
        <f>SUM(T12,V12,X12,Z12,AB12)</f>
        <v>357</v>
      </c>
      <c r="E12" s="99"/>
      <c r="F12" s="98">
        <f>SUM(AD12,AF12,AH12,AJ12,AL12)</f>
        <v>413</v>
      </c>
      <c r="G12" s="104"/>
      <c r="H12" s="108">
        <v>54</v>
      </c>
      <c r="I12" s="102"/>
      <c r="J12" s="108">
        <v>65</v>
      </c>
      <c r="K12" s="102"/>
      <c r="L12" s="108">
        <v>65</v>
      </c>
      <c r="M12" s="102"/>
      <c r="N12" s="108">
        <v>62</v>
      </c>
      <c r="O12" s="102"/>
      <c r="P12" s="108">
        <v>58</v>
      </c>
      <c r="Q12" s="102"/>
      <c r="R12" s="108">
        <v>46</v>
      </c>
      <c r="S12" s="102"/>
      <c r="T12" s="108">
        <v>69</v>
      </c>
      <c r="U12" s="102"/>
      <c r="V12" s="108">
        <v>79</v>
      </c>
      <c r="W12" s="102"/>
      <c r="X12" s="108">
        <v>73</v>
      </c>
      <c r="Y12" s="102"/>
      <c r="Z12" s="108">
        <v>68</v>
      </c>
      <c r="AA12" s="102"/>
      <c r="AB12" s="105">
        <v>68</v>
      </c>
      <c r="AC12" s="102"/>
      <c r="AD12" s="105">
        <v>62</v>
      </c>
      <c r="AE12" s="109"/>
      <c r="AF12" s="105">
        <v>85</v>
      </c>
      <c r="AG12" s="107"/>
      <c r="AH12" s="105">
        <v>94</v>
      </c>
      <c r="AI12" s="107"/>
      <c r="AJ12" s="105">
        <v>82</v>
      </c>
      <c r="AK12" s="107"/>
      <c r="AL12" s="190">
        <v>90</v>
      </c>
    </row>
    <row r="13" spans="1:39" s="21" customFormat="1" ht="14.1" customHeight="1" x14ac:dyDescent="0.2">
      <c r="A13" s="57"/>
      <c r="B13" s="146"/>
      <c r="C13" s="147"/>
      <c r="D13" s="148"/>
      <c r="E13" s="149"/>
      <c r="F13" s="148"/>
      <c r="G13" s="150"/>
      <c r="H13" s="151"/>
      <c r="I13" s="152"/>
      <c r="J13" s="151"/>
      <c r="K13" s="152"/>
      <c r="L13" s="151"/>
      <c r="M13" s="152"/>
      <c r="N13" s="151"/>
      <c r="O13" s="152"/>
      <c r="P13" s="151"/>
      <c r="Q13" s="152"/>
      <c r="R13" s="151"/>
      <c r="S13" s="152"/>
      <c r="T13" s="151"/>
      <c r="U13" s="152"/>
      <c r="V13" s="151"/>
      <c r="W13" s="152"/>
      <c r="X13" s="151"/>
      <c r="Y13" s="152"/>
      <c r="Z13" s="151"/>
      <c r="AA13" s="152"/>
      <c r="AB13" s="153"/>
      <c r="AC13" s="152"/>
      <c r="AD13" s="153"/>
      <c r="AE13" s="154"/>
      <c r="AF13" s="153"/>
      <c r="AG13" s="155"/>
      <c r="AH13" s="153"/>
      <c r="AI13" s="155"/>
      <c r="AJ13" s="153"/>
      <c r="AK13" s="155"/>
      <c r="AL13" s="155"/>
      <c r="AM13" s="155"/>
    </row>
    <row r="14" spans="1:39" ht="30" customHeight="1" x14ac:dyDescent="0.2">
      <c r="A14" s="44"/>
      <c r="B14" s="44"/>
      <c r="C14" s="23" t="s">
        <v>37</v>
      </c>
      <c r="D14" s="24"/>
      <c r="E14" s="25"/>
      <c r="F14" s="24"/>
      <c r="G14" s="45"/>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7"/>
      <c r="AH14" s="46"/>
      <c r="AI14" s="47"/>
      <c r="AJ14" s="46"/>
      <c r="AK14" s="47"/>
    </row>
    <row r="15" spans="1:39" ht="14.1" customHeight="1" x14ac:dyDescent="0.2">
      <c r="A15" s="42"/>
      <c r="B15" s="42"/>
      <c r="C15" s="30" t="s">
        <v>38</v>
      </c>
      <c r="D15" s="24"/>
      <c r="E15" s="25"/>
      <c r="F15" s="24"/>
      <c r="G15" s="48"/>
      <c r="H15" s="33"/>
      <c r="I15" s="29"/>
      <c r="J15" s="33"/>
      <c r="K15" s="29"/>
      <c r="L15" s="33"/>
      <c r="M15" s="29"/>
      <c r="N15" s="33"/>
      <c r="O15" s="29"/>
      <c r="P15" s="33"/>
      <c r="Q15" s="29"/>
      <c r="R15" s="33"/>
      <c r="S15" s="33"/>
      <c r="T15" s="33"/>
      <c r="U15" s="33"/>
      <c r="V15" s="33"/>
      <c r="W15" s="33"/>
      <c r="X15" s="33"/>
      <c r="Y15" s="29"/>
      <c r="Z15" s="33"/>
      <c r="AA15" s="29"/>
      <c r="AB15" s="33"/>
      <c r="AC15" s="33"/>
      <c r="AD15" s="33"/>
      <c r="AE15" s="33"/>
      <c r="AF15" s="33"/>
      <c r="AG15" s="49"/>
      <c r="AH15" s="33"/>
      <c r="AI15" s="49"/>
      <c r="AJ15" s="33"/>
      <c r="AK15" s="49"/>
    </row>
    <row r="16" spans="1:39" ht="24" customHeight="1" x14ac:dyDescent="0.2">
      <c r="A16" s="22">
        <v>9</v>
      </c>
      <c r="B16" s="42"/>
      <c r="C16" s="4" t="s">
        <v>32</v>
      </c>
      <c r="D16" s="24">
        <f>SUM(T16,V16,X16,Z16,AB16)</f>
        <v>35</v>
      </c>
      <c r="E16" s="25"/>
      <c r="F16" s="24">
        <f t="shared" ref="F16:F25" si="1">SUM(AD16,AF16,AH16,AJ16,AL16)</f>
        <v>30</v>
      </c>
      <c r="G16" s="48"/>
      <c r="H16" s="50">
        <v>5</v>
      </c>
      <c r="I16" s="28"/>
      <c r="J16" s="50">
        <v>8</v>
      </c>
      <c r="K16" s="28"/>
      <c r="L16" s="50">
        <v>6</v>
      </c>
      <c r="M16" s="28"/>
      <c r="N16" s="50">
        <v>7</v>
      </c>
      <c r="O16" s="28"/>
      <c r="P16" s="50">
        <v>14</v>
      </c>
      <c r="Q16" s="28"/>
      <c r="R16" s="50">
        <v>14</v>
      </c>
      <c r="S16" s="28"/>
      <c r="T16" s="50">
        <v>7</v>
      </c>
      <c r="U16" s="28"/>
      <c r="V16" s="50">
        <v>7</v>
      </c>
      <c r="W16" s="28"/>
      <c r="X16" s="50">
        <v>2</v>
      </c>
      <c r="Y16" s="28"/>
      <c r="Z16" s="50">
        <v>8</v>
      </c>
      <c r="AA16" s="28"/>
      <c r="AB16" s="50">
        <v>11</v>
      </c>
      <c r="AC16" s="28"/>
      <c r="AD16" s="50">
        <v>7</v>
      </c>
      <c r="AE16" s="28"/>
      <c r="AF16" s="50">
        <v>6</v>
      </c>
      <c r="AG16" s="49"/>
      <c r="AH16" s="50">
        <v>8</v>
      </c>
      <c r="AI16" s="49"/>
      <c r="AJ16" s="50">
        <v>6</v>
      </c>
      <c r="AK16" s="49"/>
      <c r="AL16" s="189">
        <v>3</v>
      </c>
    </row>
    <row r="17" spans="1:39" ht="14.1" customHeight="1" x14ac:dyDescent="0.2">
      <c r="A17" s="22">
        <v>10</v>
      </c>
      <c r="B17" s="42"/>
      <c r="C17" s="4" t="s">
        <v>39</v>
      </c>
      <c r="D17" s="24">
        <f>SUM(T17,V17,X17,Z17,AB17)</f>
        <v>10</v>
      </c>
      <c r="E17" s="25"/>
      <c r="F17" s="24">
        <f t="shared" si="1"/>
        <v>5</v>
      </c>
      <c r="G17" s="48"/>
      <c r="H17" s="50">
        <v>3</v>
      </c>
      <c r="I17" s="28"/>
      <c r="J17" s="50">
        <v>2</v>
      </c>
      <c r="K17" s="28"/>
      <c r="L17" s="50">
        <v>2</v>
      </c>
      <c r="M17" s="28"/>
      <c r="N17" s="50">
        <v>1</v>
      </c>
      <c r="O17" s="28"/>
      <c r="P17" s="50">
        <v>4</v>
      </c>
      <c r="Q17" s="28"/>
      <c r="R17" s="50">
        <v>4</v>
      </c>
      <c r="S17" s="28"/>
      <c r="T17" s="50">
        <v>3</v>
      </c>
      <c r="U17" s="28"/>
      <c r="V17" s="50">
        <v>4</v>
      </c>
      <c r="W17" s="28"/>
      <c r="X17" s="27" t="s">
        <v>2</v>
      </c>
      <c r="Y17" s="28"/>
      <c r="Z17" s="27">
        <v>3</v>
      </c>
      <c r="AA17" s="28"/>
      <c r="AB17" s="27" t="s">
        <v>2</v>
      </c>
      <c r="AC17" s="28"/>
      <c r="AD17" s="50" t="s">
        <v>2</v>
      </c>
      <c r="AE17" s="28"/>
      <c r="AF17" s="50" t="s">
        <v>2</v>
      </c>
      <c r="AG17" s="49"/>
      <c r="AH17" s="50">
        <v>3</v>
      </c>
      <c r="AI17" s="49"/>
      <c r="AJ17" s="50">
        <v>2</v>
      </c>
      <c r="AK17" s="49"/>
      <c r="AL17" s="50" t="s">
        <v>2</v>
      </c>
    </row>
    <row r="18" spans="1:39" s="51" customFormat="1" ht="24" customHeight="1" x14ac:dyDescent="0.2">
      <c r="A18" s="22">
        <v>11</v>
      </c>
      <c r="B18" s="42"/>
      <c r="C18" s="14" t="s">
        <v>40</v>
      </c>
      <c r="D18" s="24">
        <f>SUM(T18,V18,X18,Z18,AB18)</f>
        <v>26</v>
      </c>
      <c r="E18" s="25"/>
      <c r="F18" s="24">
        <f t="shared" si="1"/>
        <v>20</v>
      </c>
      <c r="G18" s="48"/>
      <c r="H18" s="50">
        <v>4</v>
      </c>
      <c r="I18" s="28"/>
      <c r="J18" s="50">
        <v>2</v>
      </c>
      <c r="K18" s="28"/>
      <c r="L18" s="50">
        <v>2</v>
      </c>
      <c r="M18" s="28"/>
      <c r="N18" s="50">
        <v>2</v>
      </c>
      <c r="O18" s="28"/>
      <c r="P18" s="50">
        <v>1</v>
      </c>
      <c r="Q18" s="28"/>
      <c r="R18" s="50">
        <v>3</v>
      </c>
      <c r="S18" s="28"/>
      <c r="T18" s="50">
        <v>8</v>
      </c>
      <c r="U18" s="28"/>
      <c r="V18" s="50">
        <v>4</v>
      </c>
      <c r="W18" s="28"/>
      <c r="X18" s="50">
        <v>4</v>
      </c>
      <c r="Y18" s="28"/>
      <c r="Z18" s="50">
        <v>5</v>
      </c>
      <c r="AA18" s="28"/>
      <c r="AB18" s="50">
        <v>5</v>
      </c>
      <c r="AC18" s="28"/>
      <c r="AD18" s="50">
        <v>2</v>
      </c>
      <c r="AE18" s="28"/>
      <c r="AF18" s="50">
        <v>6</v>
      </c>
      <c r="AG18" s="49"/>
      <c r="AH18" s="50">
        <v>3</v>
      </c>
      <c r="AI18" s="49"/>
      <c r="AJ18" s="50">
        <v>3</v>
      </c>
      <c r="AK18" s="49"/>
      <c r="AL18" s="189">
        <v>6</v>
      </c>
    </row>
    <row r="19" spans="1:39" s="21" customFormat="1" ht="14.1" customHeight="1" x14ac:dyDescent="0.2">
      <c r="A19" s="22">
        <v>12</v>
      </c>
      <c r="B19" s="97"/>
      <c r="C19" s="23" t="s">
        <v>61</v>
      </c>
      <c r="D19" s="98">
        <f>SUM(T19,V19,X19,Z19,AB19)</f>
        <v>71</v>
      </c>
      <c r="E19" s="99"/>
      <c r="F19" s="98">
        <f t="shared" si="1"/>
        <v>55</v>
      </c>
      <c r="G19" s="100"/>
      <c r="H19" s="101">
        <f>IF(SUM(H16:H18)&gt;0,SUM(H16:H18),"–")</f>
        <v>12</v>
      </c>
      <c r="I19" s="102"/>
      <c r="J19" s="101">
        <f>IF(SUM(J16:J18)&gt;0,SUM(J16:J18),"–")</f>
        <v>12</v>
      </c>
      <c r="K19" s="102"/>
      <c r="L19" s="101">
        <f>IF(SUM(L16:L18)&gt;0,SUM(L16:L18),"–")</f>
        <v>10</v>
      </c>
      <c r="M19" s="102"/>
      <c r="N19" s="101">
        <f>IF(SUM(N16:N18)&gt;0,SUM(N16:N18),"–")</f>
        <v>10</v>
      </c>
      <c r="O19" s="102"/>
      <c r="P19" s="101">
        <f>IF(SUM(P16:P18)&gt;0,SUM(P16:P18),"–")</f>
        <v>19</v>
      </c>
      <c r="Q19" s="102"/>
      <c r="R19" s="101">
        <f>IF(SUM(R16:R18)&gt;0,SUM(R16:R18),"–")</f>
        <v>21</v>
      </c>
      <c r="S19" s="102"/>
      <c r="T19" s="101">
        <f>IF(SUM(T16:T18)&gt;0,SUM(T16:T18),"–")</f>
        <v>18</v>
      </c>
      <c r="U19" s="102"/>
      <c r="V19" s="101">
        <f>IF(SUM(V16:V18)&gt;0,SUM(V16:V18),"–")</f>
        <v>15</v>
      </c>
      <c r="W19" s="102"/>
      <c r="X19" s="101">
        <f>IF(SUM(X16:X18)&gt;0,SUM(X16:X18),"–")</f>
        <v>6</v>
      </c>
      <c r="Y19" s="102"/>
      <c r="Z19" s="101">
        <f>IF(SUM(Z16:Z18)&gt;0,SUM(Z16:Z18),"–")</f>
        <v>16</v>
      </c>
      <c r="AA19" s="102"/>
      <c r="AB19" s="101">
        <f>IF(SUM(AB16:AB18)&gt;0,SUM(AB16:AB18),"–")</f>
        <v>16</v>
      </c>
      <c r="AC19" s="102"/>
      <c r="AD19" s="101">
        <f>IF(SUM(AD16:AD18)&gt;0,SUM(AD16:AD18),"–")</f>
        <v>9</v>
      </c>
      <c r="AE19" s="102"/>
      <c r="AF19" s="101">
        <f>IF(SUM(AF16:AF18)&gt;0,SUM(AF16:AF18),"–")</f>
        <v>12</v>
      </c>
      <c r="AG19" s="103"/>
      <c r="AH19" s="101">
        <f>IF(SUM(AH16:AH18)&gt;0,SUM(AH16:AH18),"–")</f>
        <v>14</v>
      </c>
      <c r="AI19" s="103"/>
      <c r="AJ19" s="101">
        <f>IF(SUM(AJ16:AJ18)&gt;0,SUM(AJ16:AJ18),"–")</f>
        <v>11</v>
      </c>
      <c r="AK19" s="103"/>
      <c r="AL19" s="101">
        <f>IF(SUM(AL16:AL18)&gt;0,SUM(AL16:AL18),"–")</f>
        <v>9</v>
      </c>
    </row>
    <row r="20" spans="1:39" ht="13.5" customHeight="1" x14ac:dyDescent="0.2">
      <c r="A20" s="22">
        <v>13</v>
      </c>
      <c r="B20" s="42"/>
      <c r="C20" s="131" t="s">
        <v>72</v>
      </c>
      <c r="D20" s="24">
        <f>SUM(T20,V20,X20,Z20,AB20)</f>
        <v>37</v>
      </c>
      <c r="E20" s="25"/>
      <c r="F20" s="24">
        <f t="shared" si="1"/>
        <v>40</v>
      </c>
      <c r="G20" s="48"/>
      <c r="H20" s="50">
        <v>9</v>
      </c>
      <c r="I20" s="28"/>
      <c r="J20" s="50">
        <v>5</v>
      </c>
      <c r="K20" s="28"/>
      <c r="L20" s="50">
        <v>9</v>
      </c>
      <c r="M20" s="28"/>
      <c r="N20" s="50">
        <v>3</v>
      </c>
      <c r="O20" s="28"/>
      <c r="P20" s="50">
        <v>13</v>
      </c>
      <c r="Q20" s="28"/>
      <c r="R20" s="50">
        <v>7</v>
      </c>
      <c r="S20" s="28"/>
      <c r="T20" s="50">
        <v>9</v>
      </c>
      <c r="U20" s="28"/>
      <c r="V20" s="50">
        <v>9</v>
      </c>
      <c r="W20" s="28"/>
      <c r="X20" s="50">
        <v>4</v>
      </c>
      <c r="Y20" s="28"/>
      <c r="Z20" s="50">
        <v>6</v>
      </c>
      <c r="AA20" s="28"/>
      <c r="AB20" s="50">
        <v>9</v>
      </c>
      <c r="AC20" s="28"/>
      <c r="AD20" s="50">
        <v>8</v>
      </c>
      <c r="AE20" s="28"/>
      <c r="AF20" s="50">
        <v>7</v>
      </c>
      <c r="AG20" s="49"/>
      <c r="AH20" s="127">
        <v>9</v>
      </c>
      <c r="AI20" s="123"/>
      <c r="AJ20" s="127">
        <v>10</v>
      </c>
      <c r="AK20" s="123"/>
      <c r="AL20" s="189">
        <v>6</v>
      </c>
    </row>
    <row r="21" spans="1:39" ht="14.1" customHeight="1" x14ac:dyDescent="0.2">
      <c r="A21" s="22">
        <v>14</v>
      </c>
      <c r="B21" s="42"/>
      <c r="C21" s="4" t="s">
        <v>24</v>
      </c>
      <c r="D21" s="24" t="s">
        <v>3</v>
      </c>
      <c r="F21" s="24">
        <f t="shared" si="1"/>
        <v>9</v>
      </c>
      <c r="G21" s="48"/>
      <c r="H21" s="50" t="s">
        <v>3</v>
      </c>
      <c r="I21" s="28"/>
      <c r="J21" s="50" t="s">
        <v>3</v>
      </c>
      <c r="K21" s="28"/>
      <c r="L21" s="50" t="s">
        <v>3</v>
      </c>
      <c r="M21" s="28"/>
      <c r="N21" s="50" t="s">
        <v>3</v>
      </c>
      <c r="O21" s="28"/>
      <c r="P21" s="50" t="s">
        <v>3</v>
      </c>
      <c r="Q21" s="28"/>
      <c r="R21" s="50" t="s">
        <v>3</v>
      </c>
      <c r="S21" s="28"/>
      <c r="T21" s="50" t="s">
        <v>3</v>
      </c>
      <c r="U21" s="28"/>
      <c r="V21" s="50" t="s">
        <v>3</v>
      </c>
      <c r="W21" s="28"/>
      <c r="X21" s="50" t="s">
        <v>3</v>
      </c>
      <c r="Y21" s="28"/>
      <c r="Z21" s="50">
        <v>2</v>
      </c>
      <c r="AA21" s="28"/>
      <c r="AB21" s="50">
        <v>2</v>
      </c>
      <c r="AC21" s="28"/>
      <c r="AD21" s="50">
        <v>2</v>
      </c>
      <c r="AE21" s="28"/>
      <c r="AF21" s="50">
        <v>1</v>
      </c>
      <c r="AG21" s="49"/>
      <c r="AH21" s="50">
        <v>2</v>
      </c>
      <c r="AI21" s="49"/>
      <c r="AJ21" s="50">
        <v>2</v>
      </c>
      <c r="AK21" s="49"/>
      <c r="AL21" s="191">
        <v>2</v>
      </c>
    </row>
    <row r="22" spans="1:39" ht="14.1" customHeight="1" x14ac:dyDescent="0.2">
      <c r="A22" s="22">
        <v>15</v>
      </c>
      <c r="B22" s="42"/>
      <c r="C22" s="4" t="s">
        <v>25</v>
      </c>
      <c r="D22" s="24" t="s">
        <v>3</v>
      </c>
      <c r="E22" s="25"/>
      <c r="F22" s="24">
        <f t="shared" si="1"/>
        <v>31</v>
      </c>
      <c r="G22" s="48"/>
      <c r="H22" s="50" t="s">
        <v>3</v>
      </c>
      <c r="I22" s="28"/>
      <c r="J22" s="50" t="s">
        <v>3</v>
      </c>
      <c r="K22" s="28"/>
      <c r="L22" s="50" t="s">
        <v>3</v>
      </c>
      <c r="M22" s="28"/>
      <c r="N22" s="50" t="s">
        <v>3</v>
      </c>
      <c r="O22" s="28"/>
      <c r="P22" s="50" t="s">
        <v>3</v>
      </c>
      <c r="Q22" s="28"/>
      <c r="R22" s="50" t="s">
        <v>3</v>
      </c>
      <c r="S22" s="28"/>
      <c r="T22" s="50" t="s">
        <v>3</v>
      </c>
      <c r="U22" s="28"/>
      <c r="V22" s="50" t="s">
        <v>3</v>
      </c>
      <c r="W22" s="28"/>
      <c r="X22" s="50" t="s">
        <v>3</v>
      </c>
      <c r="Y22" s="28"/>
      <c r="Z22" s="50">
        <v>4</v>
      </c>
      <c r="AA22" s="28"/>
      <c r="AB22" s="50">
        <v>7</v>
      </c>
      <c r="AC22" s="28"/>
      <c r="AD22" s="50">
        <v>6</v>
      </c>
      <c r="AE22" s="28"/>
      <c r="AF22" s="50">
        <v>6</v>
      </c>
      <c r="AG22" s="49"/>
      <c r="AH22" s="50">
        <v>7</v>
      </c>
      <c r="AI22" s="49"/>
      <c r="AJ22" s="50">
        <v>8</v>
      </c>
      <c r="AK22" s="49"/>
      <c r="AL22" s="191">
        <v>4</v>
      </c>
    </row>
    <row r="23" spans="1:39" ht="24" customHeight="1" x14ac:dyDescent="0.2">
      <c r="A23" s="22">
        <v>16</v>
      </c>
      <c r="B23" s="52"/>
      <c r="C23" s="125" t="s">
        <v>73</v>
      </c>
      <c r="D23" s="24">
        <f>SUM(T23,V23,X23,Z23,AB23)</f>
        <v>33</v>
      </c>
      <c r="E23" s="25"/>
      <c r="F23" s="24">
        <f t="shared" si="1"/>
        <v>32</v>
      </c>
      <c r="G23" s="53"/>
      <c r="H23" s="54">
        <v>5</v>
      </c>
      <c r="I23" s="55"/>
      <c r="J23" s="54">
        <v>5</v>
      </c>
      <c r="K23" s="55"/>
      <c r="L23" s="54">
        <v>3</v>
      </c>
      <c r="M23" s="55"/>
      <c r="N23" s="54">
        <v>6</v>
      </c>
      <c r="O23" s="55"/>
      <c r="P23" s="56">
        <v>12</v>
      </c>
      <c r="Q23" s="55"/>
      <c r="R23" s="54">
        <v>12</v>
      </c>
      <c r="S23" s="55"/>
      <c r="T23" s="54">
        <v>8</v>
      </c>
      <c r="U23" s="55"/>
      <c r="V23" s="54">
        <v>9</v>
      </c>
      <c r="W23" s="55"/>
      <c r="X23" s="54">
        <v>1</v>
      </c>
      <c r="Y23" s="55"/>
      <c r="Z23" s="54">
        <v>10</v>
      </c>
      <c r="AA23" s="55"/>
      <c r="AB23" s="54">
        <v>5</v>
      </c>
      <c r="AC23" s="55"/>
      <c r="AD23" s="56">
        <v>3</v>
      </c>
      <c r="AE23" s="55"/>
      <c r="AF23" s="56">
        <v>10</v>
      </c>
      <c r="AG23" s="49"/>
      <c r="AH23" s="56">
        <v>10</v>
      </c>
      <c r="AI23" s="49"/>
      <c r="AJ23" s="56">
        <v>4</v>
      </c>
      <c r="AK23" s="49"/>
      <c r="AL23" s="56">
        <v>5</v>
      </c>
    </row>
    <row r="24" spans="1:39" ht="14.1" customHeight="1" x14ac:dyDescent="0.2">
      <c r="A24" s="22">
        <v>17</v>
      </c>
      <c r="B24" s="52"/>
      <c r="C24" s="4" t="s">
        <v>24</v>
      </c>
      <c r="D24" s="24" t="s">
        <v>3</v>
      </c>
      <c r="E24" s="25"/>
      <c r="F24" s="24">
        <f t="shared" si="1"/>
        <v>9</v>
      </c>
      <c r="G24" s="48"/>
      <c r="H24" s="27" t="s">
        <v>3</v>
      </c>
      <c r="I24" s="55"/>
      <c r="J24" s="27" t="s">
        <v>3</v>
      </c>
      <c r="K24" s="55"/>
      <c r="L24" s="27" t="s">
        <v>3</v>
      </c>
      <c r="M24" s="55"/>
      <c r="N24" s="27" t="s">
        <v>3</v>
      </c>
      <c r="O24" s="55"/>
      <c r="P24" s="27" t="s">
        <v>3</v>
      </c>
      <c r="Q24" s="55"/>
      <c r="R24" s="27" t="s">
        <v>3</v>
      </c>
      <c r="S24" s="55"/>
      <c r="T24" s="27" t="s">
        <v>3</v>
      </c>
      <c r="U24" s="55"/>
      <c r="V24" s="27" t="s">
        <v>3</v>
      </c>
      <c r="W24" s="55"/>
      <c r="X24" s="27" t="s">
        <v>3</v>
      </c>
      <c r="Y24" s="55"/>
      <c r="Z24" s="54">
        <v>2</v>
      </c>
      <c r="AA24" s="55"/>
      <c r="AB24" s="54">
        <v>2</v>
      </c>
      <c r="AC24" s="55"/>
      <c r="AD24" s="56">
        <v>2</v>
      </c>
      <c r="AE24" s="55"/>
      <c r="AF24" s="54">
        <v>1</v>
      </c>
      <c r="AG24" s="49"/>
      <c r="AH24" s="54">
        <v>3</v>
      </c>
      <c r="AI24" s="49"/>
      <c r="AJ24" s="54">
        <v>2</v>
      </c>
      <c r="AK24" s="49"/>
      <c r="AL24" s="192">
        <v>1</v>
      </c>
    </row>
    <row r="25" spans="1:39" ht="14.1" customHeight="1" x14ac:dyDescent="0.2">
      <c r="A25" s="22">
        <v>18</v>
      </c>
      <c r="B25" s="52"/>
      <c r="C25" s="4" t="s">
        <v>25</v>
      </c>
      <c r="D25" s="24" t="s">
        <v>3</v>
      </c>
      <c r="E25" s="25"/>
      <c r="F25" s="24">
        <f t="shared" si="1"/>
        <v>23</v>
      </c>
      <c r="G25" s="53"/>
      <c r="H25" s="27" t="s">
        <v>3</v>
      </c>
      <c r="I25" s="55"/>
      <c r="J25" s="27" t="s">
        <v>3</v>
      </c>
      <c r="K25" s="55"/>
      <c r="L25" s="27" t="s">
        <v>3</v>
      </c>
      <c r="M25" s="55"/>
      <c r="N25" s="27" t="s">
        <v>3</v>
      </c>
      <c r="O25" s="55"/>
      <c r="P25" s="27" t="s">
        <v>3</v>
      </c>
      <c r="Q25" s="55"/>
      <c r="R25" s="27" t="s">
        <v>3</v>
      </c>
      <c r="S25" s="55"/>
      <c r="T25" s="27" t="s">
        <v>3</v>
      </c>
      <c r="U25" s="55"/>
      <c r="V25" s="27" t="s">
        <v>3</v>
      </c>
      <c r="W25" s="55"/>
      <c r="X25" s="27" t="s">
        <v>3</v>
      </c>
      <c r="Y25" s="55"/>
      <c r="Z25" s="54">
        <v>8</v>
      </c>
      <c r="AA25" s="55"/>
      <c r="AB25" s="54">
        <v>3</v>
      </c>
      <c r="AC25" s="55"/>
      <c r="AD25" s="56">
        <v>1</v>
      </c>
      <c r="AE25" s="55"/>
      <c r="AF25" s="56">
        <v>9</v>
      </c>
      <c r="AG25" s="49"/>
      <c r="AH25" s="56">
        <v>7</v>
      </c>
      <c r="AI25" s="49"/>
      <c r="AJ25" s="56">
        <v>2</v>
      </c>
      <c r="AK25" s="49"/>
      <c r="AL25" s="192">
        <v>4</v>
      </c>
    </row>
    <row r="26" spans="1:39" ht="14.1" customHeight="1" x14ac:dyDescent="0.2">
      <c r="A26" s="57"/>
      <c r="B26" s="57"/>
      <c r="C26" s="16"/>
      <c r="D26" s="58"/>
      <c r="E26" s="59"/>
      <c r="F26" s="58"/>
      <c r="G26" s="60"/>
      <c r="H26" s="61"/>
      <c r="I26" s="62"/>
      <c r="J26" s="61"/>
      <c r="K26" s="62"/>
      <c r="L26" s="61"/>
      <c r="M26" s="62"/>
      <c r="N26" s="61"/>
      <c r="O26" s="62"/>
      <c r="P26" s="63"/>
      <c r="Q26" s="62"/>
      <c r="R26" s="61"/>
      <c r="S26" s="62"/>
      <c r="T26" s="61"/>
      <c r="U26" s="62"/>
      <c r="V26" s="61"/>
      <c r="W26" s="62"/>
      <c r="X26" s="61"/>
      <c r="Y26" s="62"/>
      <c r="Z26" s="61"/>
      <c r="AA26" s="62"/>
      <c r="AB26" s="61"/>
      <c r="AC26" s="62"/>
      <c r="AD26" s="63"/>
      <c r="AE26" s="62"/>
      <c r="AF26" s="63"/>
      <c r="AG26" s="64"/>
      <c r="AH26" s="63"/>
      <c r="AI26" s="64"/>
      <c r="AJ26" s="63"/>
      <c r="AK26" s="64"/>
      <c r="AL26" s="64"/>
      <c r="AM26" s="64"/>
    </row>
    <row r="27" spans="1:39" ht="14.1" customHeight="1" x14ac:dyDescent="0.2">
      <c r="A27" s="42"/>
      <c r="B27" s="42"/>
      <c r="C27" s="44"/>
      <c r="D27" s="52"/>
      <c r="E27" s="65"/>
      <c r="F27" s="52"/>
      <c r="G27" s="65"/>
      <c r="H27" s="52"/>
      <c r="I27" s="65"/>
      <c r="J27" s="52"/>
      <c r="K27" s="65"/>
      <c r="L27" s="52"/>
      <c r="M27" s="65"/>
      <c r="N27" s="52"/>
      <c r="O27" s="65"/>
      <c r="P27" s="52"/>
      <c r="Q27" s="65"/>
      <c r="R27" s="52"/>
      <c r="S27" s="65"/>
      <c r="T27" s="52"/>
      <c r="U27" s="65"/>
      <c r="V27" s="52"/>
      <c r="W27" s="65"/>
      <c r="X27" s="52"/>
      <c r="Y27" s="65"/>
      <c r="Z27" s="52"/>
      <c r="AA27" s="65"/>
      <c r="AB27" s="52"/>
      <c r="AC27" s="65"/>
      <c r="AD27" s="52"/>
      <c r="AE27" s="65"/>
      <c r="AF27" s="52"/>
      <c r="AG27" s="65"/>
      <c r="AH27" s="52"/>
      <c r="AI27" s="65"/>
      <c r="AJ27" s="52"/>
      <c r="AK27" s="65"/>
    </row>
    <row r="28" spans="1:39" s="5" customFormat="1" ht="14.1" customHeight="1" x14ac:dyDescent="0.2">
      <c r="A28" s="38"/>
      <c r="C28" s="5" t="s">
        <v>7</v>
      </c>
    </row>
    <row r="29" spans="1:39" s="5" customFormat="1" ht="14.1" customHeight="1" x14ac:dyDescent="0.2">
      <c r="A29" s="38"/>
      <c r="C29" s="132" t="s">
        <v>176</v>
      </c>
    </row>
    <row r="30" spans="1:39" s="5" customFormat="1" ht="12.75" customHeight="1" x14ac:dyDescent="0.2">
      <c r="A30" s="38"/>
      <c r="C30" s="5" t="s">
        <v>177</v>
      </c>
      <c r="D30" s="15"/>
    </row>
    <row r="31" spans="1:39" s="5" customFormat="1" ht="12.75" customHeight="1" x14ac:dyDescent="0.2">
      <c r="B31" s="15"/>
      <c r="C31" s="15" t="s">
        <v>179</v>
      </c>
    </row>
    <row r="32" spans="1:39" s="5" customFormat="1" ht="12.75" customHeight="1" x14ac:dyDescent="0.2">
      <c r="B32" s="15"/>
      <c r="C32" s="202" t="s">
        <v>178</v>
      </c>
      <c r="E32" s="15"/>
    </row>
    <row r="33" spans="3:3" ht="12.75" customHeight="1" x14ac:dyDescent="0.2">
      <c r="C33" s="201"/>
    </row>
    <row r="34" spans="3:3" x14ac:dyDescent="0.2">
      <c r="C34" s="201"/>
    </row>
  </sheetData>
  <customSheetViews>
    <customSheetView guid="{EA424B0A-06A3-4874-B080-734BBB58792A}" showPageBreaks="1" showGridLines="0" printArea="1">
      <selection activeCell="C8" sqref="C8"/>
      <rowBreaks count="1" manualBreakCount="1">
        <brk id="38" max="16383" man="1"/>
      </rowBreaks>
      <pageMargins left="3.937007874015748E-2" right="3.937007874015748E-2" top="0.74803149606299213" bottom="0.74803149606299213" header="0.31496062992125984" footer="0.31496062992125984"/>
      <pageSetup paperSize="9" scale="87" orientation="portrait" r:id="rId1"/>
    </customSheetView>
    <customSheetView guid="{03452A04-CA67-46E6-B0A2-BCD750928530}" showGridLines="0">
      <selection activeCell="C8" sqref="C8"/>
      <rowBreaks count="1" manualBreakCount="1">
        <brk id="38" max="16383" man="1"/>
      </rowBreaks>
      <pageMargins left="3.937007874015748E-2" right="3.937007874015748E-2" top="0.74803149606299213" bottom="0.74803149606299213" header="0.31496062992125984" footer="0.31496062992125984"/>
      <pageSetup paperSize="9" scale="87" orientation="portrait" r:id="rId2"/>
    </customSheetView>
  </customSheetViews>
  <mergeCells count="19">
    <mergeCell ref="H3:I3"/>
    <mergeCell ref="AJ3:AK3"/>
    <mergeCell ref="AH3:AI3"/>
    <mergeCell ref="AF3:AG3"/>
    <mergeCell ref="AB3:AC3"/>
    <mergeCell ref="AD3:AE3"/>
    <mergeCell ref="AL3:AM3"/>
    <mergeCell ref="A3:C3"/>
    <mergeCell ref="F3:G3"/>
    <mergeCell ref="X3:Y3"/>
    <mergeCell ref="Z3:AA3"/>
    <mergeCell ref="D3:E3"/>
    <mergeCell ref="N3:O3"/>
    <mergeCell ref="P3:Q3"/>
    <mergeCell ref="R3:S3"/>
    <mergeCell ref="T3:U3"/>
    <mergeCell ref="V3:W3"/>
    <mergeCell ref="J3:K3"/>
    <mergeCell ref="L3:M3"/>
  </mergeCells>
  <phoneticPr fontId="6" type="noConversion"/>
  <pageMargins left="0.39370078740157483" right="0.39370078740157483" top="0.59055118110236227" bottom="0.74803149606299213" header="0.31496062992125984" footer="0.31496062992125984"/>
  <pageSetup paperSize="9" orientation="portrait" r:id="rId3"/>
  <rowBreaks count="1" manualBreakCount="1">
    <brk id="38" max="16383" man="1"/>
  </rowBreaks>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8"/>
  <sheetViews>
    <sheetView showGridLines="0" zoomScaleNormal="100" zoomScaleSheetLayoutView="100" workbookViewId="0">
      <selection activeCell="W1" sqref="W1"/>
    </sheetView>
  </sheetViews>
  <sheetFormatPr defaultRowHeight="12.75" outlineLevelCol="1" x14ac:dyDescent="0.2"/>
  <cols>
    <col min="1" max="1" width="2.85546875" style="13" customWidth="1"/>
    <col min="2" max="2" width="0.85546875" style="13" customWidth="1"/>
    <col min="3" max="3" width="41.7109375" style="13" customWidth="1"/>
    <col min="4" max="4" width="6.7109375" style="13" customWidth="1"/>
    <col min="5" max="5" width="1.28515625" style="13" customWidth="1"/>
    <col min="6" max="6" width="6.7109375" style="13" hidden="1" customWidth="1" outlineLevel="1"/>
    <col min="7" max="7" width="1.28515625" style="13" hidden="1" customWidth="1" outlineLevel="1"/>
    <col min="8" max="8" width="4.7109375" style="13" hidden="1" customWidth="1" outlineLevel="1"/>
    <col min="9" max="9" width="1.28515625" style="13" hidden="1" customWidth="1" outlineLevel="1"/>
    <col min="10" max="10" width="4.7109375" style="13" hidden="1" customWidth="1" outlineLevel="1"/>
    <col min="11" max="11" width="1.28515625" style="13" hidden="1" customWidth="1" outlineLevel="1"/>
    <col min="12" max="12" width="4.7109375" style="13" customWidth="1" collapsed="1"/>
    <col min="13" max="13" width="1.28515625" style="13" customWidth="1"/>
    <col min="14" max="14" width="4.7109375" style="13" customWidth="1"/>
    <col min="15" max="15" width="1.28515625" style="13" customWidth="1"/>
    <col min="16" max="16" width="4.7109375" style="13" customWidth="1"/>
    <col min="17" max="17" width="1.28515625" style="13" customWidth="1"/>
    <col min="18" max="18" width="4.7109375" style="13" customWidth="1"/>
    <col min="19" max="19" width="1.28515625" style="13" customWidth="1"/>
    <col min="20" max="20" width="4.7109375" style="13" customWidth="1"/>
    <col min="21" max="21" width="1.28515625" style="13" customWidth="1"/>
    <col min="22" max="22" width="4.7109375" style="13" customWidth="1"/>
    <col min="23" max="23" width="1.28515625" style="13" customWidth="1"/>
    <col min="24" max="16384" width="9.140625" style="13"/>
  </cols>
  <sheetData>
    <row r="1" spans="1:23" ht="14.25" customHeight="1" x14ac:dyDescent="0.2">
      <c r="A1" s="21" t="s">
        <v>57</v>
      </c>
    </row>
    <row r="2" spans="1:23" ht="14.25" customHeight="1" x14ac:dyDescent="0.2">
      <c r="A2" s="20" t="s">
        <v>58</v>
      </c>
    </row>
    <row r="3" spans="1:23" ht="27.95" customHeight="1" x14ac:dyDescent="0.2">
      <c r="A3" s="233"/>
      <c r="B3" s="233"/>
      <c r="C3" s="233"/>
      <c r="D3" s="237" t="s">
        <v>133</v>
      </c>
      <c r="E3" s="238"/>
      <c r="F3" s="233">
        <v>2007</v>
      </c>
      <c r="G3" s="233"/>
      <c r="H3" s="233">
        <v>2008</v>
      </c>
      <c r="I3" s="233"/>
      <c r="J3" s="233">
        <v>2009</v>
      </c>
      <c r="K3" s="233"/>
      <c r="L3" s="233">
        <v>2010</v>
      </c>
      <c r="M3" s="233"/>
      <c r="N3" s="233">
        <v>2011</v>
      </c>
      <c r="O3" s="233"/>
      <c r="P3" s="233">
        <v>2012</v>
      </c>
      <c r="Q3" s="233"/>
      <c r="R3" s="233">
        <v>2013</v>
      </c>
      <c r="S3" s="233"/>
      <c r="T3" s="233">
        <v>2014</v>
      </c>
      <c r="U3" s="233"/>
      <c r="V3" s="233">
        <v>2015</v>
      </c>
      <c r="W3" s="233"/>
    </row>
    <row r="4" spans="1:23" s="5" customFormat="1" ht="24" customHeight="1" x14ac:dyDescent="0.2">
      <c r="A4" s="22">
        <v>1</v>
      </c>
      <c r="B4" s="22"/>
      <c r="C4" s="30" t="s">
        <v>59</v>
      </c>
      <c r="D4" s="24">
        <f>IF(SUM(N4,P4,R4,T4,V4)&gt;0,SUM(N4,P4,R4,T4,V4),"–")</f>
        <v>4</v>
      </c>
      <c r="E4" s="128"/>
      <c r="F4" s="139" t="s">
        <v>2</v>
      </c>
      <c r="G4" s="28"/>
      <c r="H4" s="139" t="s">
        <v>2</v>
      </c>
      <c r="I4" s="28"/>
      <c r="J4" s="139" t="s">
        <v>2</v>
      </c>
      <c r="K4" s="28"/>
      <c r="L4" s="139" t="s">
        <v>2</v>
      </c>
      <c r="M4" s="28"/>
      <c r="N4" s="139" t="s">
        <v>2</v>
      </c>
      <c r="O4" s="28"/>
      <c r="P4" s="139" t="s">
        <v>2</v>
      </c>
      <c r="Q4" s="29"/>
      <c r="R4" s="139" t="s">
        <v>2</v>
      </c>
      <c r="S4" s="29"/>
      <c r="T4" s="139">
        <v>4</v>
      </c>
      <c r="U4" s="29"/>
      <c r="V4" s="105" t="s">
        <v>2</v>
      </c>
    </row>
    <row r="5" spans="1:23" s="5" customFormat="1" ht="14.1" customHeight="1" x14ac:dyDescent="0.2">
      <c r="A5" s="22">
        <v>2</v>
      </c>
      <c r="B5" s="22"/>
      <c r="C5" s="30" t="s">
        <v>60</v>
      </c>
      <c r="D5" s="24" t="str">
        <f>IF(SUM(N5,P5,R5,T5,V5)&gt;0,SUM(N5,P5,R5,T5,V5),"–")</f>
        <v>–</v>
      </c>
      <c r="E5" s="128"/>
      <c r="F5" s="139" t="s">
        <v>2</v>
      </c>
      <c r="G5" s="28"/>
      <c r="H5" s="40">
        <v>1</v>
      </c>
      <c r="I5" s="28"/>
      <c r="J5" s="139" t="s">
        <v>2</v>
      </c>
      <c r="K5" s="28"/>
      <c r="L5" s="139" t="s">
        <v>2</v>
      </c>
      <c r="M5" s="28"/>
      <c r="N5" s="139" t="s">
        <v>2</v>
      </c>
      <c r="O5" s="28"/>
      <c r="P5" s="139" t="s">
        <v>2</v>
      </c>
      <c r="Q5" s="29"/>
      <c r="R5" s="139" t="s">
        <v>2</v>
      </c>
      <c r="S5" s="29"/>
      <c r="T5" s="139" t="s">
        <v>2</v>
      </c>
      <c r="U5" s="29"/>
      <c r="V5" s="105" t="s">
        <v>2</v>
      </c>
    </row>
    <row r="6" spans="1:23" s="130" customFormat="1" ht="12" x14ac:dyDescent="0.2">
      <c r="A6" s="22">
        <v>3</v>
      </c>
      <c r="B6" s="96"/>
      <c r="C6" s="23" t="s">
        <v>61</v>
      </c>
      <c r="D6" s="98">
        <f>IF(SUM(N6,P6,R6,T6,V6)&gt;0,SUM(N6,P6,R6,T6,V6),"–")</f>
        <v>4</v>
      </c>
      <c r="E6" s="129"/>
      <c r="F6" s="139" t="s">
        <v>2</v>
      </c>
      <c r="G6" s="102"/>
      <c r="H6" s="105">
        <f>IF(SUM(H4:H5)&gt;0,SUM(H4:H5),"–")</f>
        <v>1</v>
      </c>
      <c r="I6" s="102"/>
      <c r="J6" s="105" t="str">
        <f>IF(SUM(J4:J5)&gt;0,SUM(J4:J5),"–")</f>
        <v>–</v>
      </c>
      <c r="K6" s="102"/>
      <c r="L6" s="105" t="str">
        <f>IF(SUM(L4:L5)&gt;0,SUM(L4:L5),"–")</f>
        <v>–</v>
      </c>
      <c r="M6" s="102"/>
      <c r="N6" s="105" t="str">
        <f>IF(SUM(N4:N5)&gt;0,SUM(N4:N5),"–")</f>
        <v>–</v>
      </c>
      <c r="O6" s="139"/>
      <c r="P6" s="105" t="str">
        <f>IF(SUM(P4:P5)&gt;0,SUM(P4:P5),"–")</f>
        <v>–</v>
      </c>
      <c r="Q6" s="110"/>
      <c r="R6" s="105" t="str">
        <f>IF(SUM(R4:R5)&gt;0,SUM(R4:R5),"–")</f>
        <v>–</v>
      </c>
      <c r="S6" s="110"/>
      <c r="T6" s="105">
        <f>IF(SUM(T4:T5)&gt;0,SUM(T4:T5),"–")</f>
        <v>4</v>
      </c>
      <c r="U6" s="110"/>
      <c r="V6" s="105" t="str">
        <f>IF(SUM(V4:V5)&gt;0,SUM(V4:V5),"–")</f>
        <v>–</v>
      </c>
    </row>
    <row r="7" spans="1:23" x14ac:dyDescent="0.2">
      <c r="A7" s="75"/>
      <c r="B7" s="75"/>
      <c r="C7" s="76"/>
      <c r="D7" s="77"/>
      <c r="E7" s="78"/>
      <c r="F7" s="79"/>
      <c r="G7" s="80"/>
      <c r="H7" s="79"/>
      <c r="I7" s="80"/>
      <c r="J7" s="79"/>
      <c r="K7" s="80"/>
      <c r="L7" s="79"/>
      <c r="M7" s="80"/>
      <c r="N7" s="79"/>
      <c r="O7" s="80"/>
      <c r="P7" s="79"/>
      <c r="Q7" s="81"/>
      <c r="R7" s="79"/>
      <c r="S7" s="81"/>
      <c r="T7" s="79"/>
      <c r="U7" s="81"/>
      <c r="V7" s="81"/>
      <c r="W7" s="81"/>
    </row>
    <row r="8" spans="1:23" x14ac:dyDescent="0.2">
      <c r="A8" s="22"/>
      <c r="B8" s="22"/>
      <c r="C8" s="30"/>
      <c r="D8" s="30"/>
      <c r="E8" s="30"/>
      <c r="F8" s="39"/>
      <c r="G8" s="26"/>
      <c r="H8" s="39"/>
      <c r="I8" s="3"/>
      <c r="J8" s="39"/>
      <c r="K8" s="26"/>
      <c r="L8" s="39"/>
      <c r="M8" s="26"/>
      <c r="N8" s="39"/>
      <c r="O8" s="26"/>
      <c r="P8" s="39"/>
      <c r="Q8" s="26"/>
      <c r="R8" s="39"/>
      <c r="S8" s="26"/>
      <c r="T8" s="39"/>
      <c r="U8" s="26"/>
    </row>
    <row r="9" spans="1:23" x14ac:dyDescent="0.2">
      <c r="A9" s="22"/>
      <c r="B9" s="22"/>
      <c r="C9" s="30" t="s">
        <v>7</v>
      </c>
      <c r="D9" s="30"/>
      <c r="E9" s="30"/>
      <c r="F9" s="39"/>
      <c r="G9" s="26"/>
      <c r="H9" s="39"/>
      <c r="I9" s="3"/>
      <c r="J9" s="39"/>
      <c r="K9" s="26"/>
      <c r="L9" s="39"/>
      <c r="M9" s="26"/>
      <c r="N9" s="39"/>
      <c r="O9" s="26"/>
      <c r="P9" s="39"/>
      <c r="Q9" s="26"/>
      <c r="R9" s="39"/>
      <c r="S9" s="26"/>
      <c r="T9" s="39"/>
      <c r="U9" s="26"/>
    </row>
    <row r="10" spans="1:23" x14ac:dyDescent="0.2">
      <c r="A10" s="22"/>
      <c r="B10" s="15"/>
      <c r="C10" s="5" t="s">
        <v>4</v>
      </c>
      <c r="D10" s="5"/>
      <c r="E10" s="5"/>
      <c r="F10" s="5"/>
      <c r="G10" s="5"/>
      <c r="H10" s="5"/>
      <c r="I10" s="5"/>
      <c r="J10" s="5"/>
      <c r="K10" s="5"/>
      <c r="L10" s="5"/>
      <c r="M10" s="5"/>
      <c r="N10" s="5"/>
      <c r="O10" s="5"/>
      <c r="P10" s="5"/>
      <c r="Q10" s="5"/>
      <c r="R10" s="5"/>
      <c r="S10" s="5"/>
      <c r="T10" s="5"/>
      <c r="U10" s="5"/>
    </row>
    <row r="11" spans="1:23" x14ac:dyDescent="0.2">
      <c r="A11" s="5"/>
      <c r="B11" s="15"/>
      <c r="C11" s="15" t="s">
        <v>6</v>
      </c>
      <c r="D11" s="15"/>
      <c r="E11" s="15"/>
      <c r="F11" s="5"/>
      <c r="G11" s="5"/>
      <c r="H11" s="5"/>
      <c r="I11" s="5"/>
      <c r="J11" s="5"/>
      <c r="K11" s="5"/>
      <c r="L11" s="5"/>
      <c r="M11" s="5"/>
      <c r="N11" s="5"/>
      <c r="O11" s="5"/>
      <c r="P11" s="5"/>
      <c r="Q11" s="5"/>
      <c r="R11" s="5"/>
      <c r="S11" s="5"/>
      <c r="T11" s="5"/>
      <c r="U11" s="5"/>
    </row>
    <row r="12" spans="1:23" x14ac:dyDescent="0.2">
      <c r="A12" s="5"/>
      <c r="B12" s="15"/>
      <c r="C12" s="15" t="s">
        <v>5</v>
      </c>
      <c r="D12" s="15"/>
      <c r="E12" s="15"/>
      <c r="F12" s="5"/>
      <c r="G12" s="5"/>
      <c r="H12" s="5"/>
      <c r="I12" s="5"/>
      <c r="J12" s="5"/>
      <c r="K12" s="5"/>
      <c r="L12" s="5"/>
      <c r="M12" s="5"/>
      <c r="N12" s="5"/>
      <c r="O12" s="5"/>
      <c r="P12" s="5"/>
      <c r="Q12" s="5"/>
      <c r="R12" s="5"/>
      <c r="S12" s="5"/>
      <c r="T12" s="5"/>
      <c r="U12" s="5"/>
    </row>
    <row r="13" spans="1:23" x14ac:dyDescent="0.2">
      <c r="A13" s="5"/>
      <c r="B13" s="15"/>
      <c r="C13" s="5"/>
      <c r="F13" s="5"/>
      <c r="G13" s="5"/>
      <c r="H13" s="5"/>
      <c r="I13" s="5"/>
      <c r="J13" s="5"/>
      <c r="K13" s="5"/>
      <c r="L13" s="5"/>
      <c r="M13" s="5"/>
      <c r="N13" s="5"/>
      <c r="O13" s="5"/>
      <c r="P13" s="5"/>
      <c r="Q13" s="5"/>
      <c r="R13" s="5"/>
      <c r="S13" s="5"/>
      <c r="T13" s="5"/>
      <c r="U13" s="5"/>
    </row>
    <row r="14" spans="1:23" x14ac:dyDescent="0.2">
      <c r="A14" s="5"/>
      <c r="B14" s="15"/>
      <c r="C14" s="15"/>
      <c r="D14" s="15"/>
      <c r="E14" s="15"/>
      <c r="F14" s="5"/>
      <c r="G14" s="5"/>
      <c r="H14" s="5"/>
      <c r="I14" s="5"/>
      <c r="J14" s="5"/>
      <c r="K14" s="5"/>
      <c r="L14" s="5"/>
      <c r="M14" s="5"/>
      <c r="N14" s="5"/>
      <c r="O14" s="5"/>
      <c r="P14" s="5"/>
      <c r="Q14" s="5"/>
      <c r="R14" s="5"/>
      <c r="S14" s="5"/>
      <c r="T14" s="5"/>
      <c r="U14" s="5"/>
    </row>
    <row r="15" spans="1:23" x14ac:dyDescent="0.2">
      <c r="A15" s="5"/>
      <c r="B15" s="15"/>
      <c r="C15" s="15"/>
      <c r="D15" s="15"/>
      <c r="E15" s="15"/>
      <c r="F15" s="5"/>
      <c r="G15" s="5"/>
      <c r="H15" s="5"/>
      <c r="I15" s="5"/>
      <c r="J15" s="5"/>
      <c r="K15" s="5"/>
      <c r="L15" s="5"/>
      <c r="M15" s="5"/>
      <c r="N15" s="5"/>
      <c r="O15" s="5"/>
      <c r="P15" s="5"/>
      <c r="Q15" s="5"/>
      <c r="R15" s="5"/>
      <c r="S15" s="5"/>
      <c r="T15" s="5"/>
      <c r="U15" s="5"/>
    </row>
    <row r="17" spans="1:35" ht="18" x14ac:dyDescent="0.25">
      <c r="C17" s="82"/>
      <c r="D17" s="82"/>
      <c r="E17" s="82"/>
    </row>
    <row r="18" spans="1:35" ht="15.75" x14ac:dyDescent="0.25">
      <c r="C18" s="83"/>
      <c r="D18" s="83"/>
      <c r="E18" s="83"/>
    </row>
    <row r="19" spans="1:35" x14ac:dyDescent="0.2">
      <c r="E19" s="84"/>
    </row>
    <row r="20" spans="1:35" x14ac:dyDescent="0.2">
      <c r="C20" s="84"/>
      <c r="D20" s="84"/>
    </row>
    <row r="21" spans="1:35" x14ac:dyDescent="0.2">
      <c r="C21" s="84"/>
      <c r="D21" s="84"/>
      <c r="E21" s="84"/>
    </row>
    <row r="22" spans="1:35" x14ac:dyDescent="0.2">
      <c r="C22" s="133"/>
    </row>
    <row r="23" spans="1:35" ht="15.75" x14ac:dyDescent="0.25">
      <c r="C23" s="83"/>
      <c r="D23" s="83"/>
      <c r="E23" s="83"/>
    </row>
    <row r="25" spans="1:35" x14ac:dyDescent="0.2">
      <c r="C25" s="84"/>
      <c r="D25" s="84"/>
      <c r="E25" s="84"/>
    </row>
    <row r="26" spans="1:35" x14ac:dyDescent="0.2">
      <c r="C26" s="85"/>
      <c r="D26" s="85"/>
      <c r="E26" s="85"/>
    </row>
    <row r="27" spans="1:35" x14ac:dyDescent="0.2">
      <c r="A27" s="37"/>
      <c r="B27" s="37"/>
      <c r="C27" s="86"/>
      <c r="D27" s="86"/>
      <c r="E27" s="86"/>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row>
    <row r="28" spans="1:35" x14ac:dyDescent="0.2">
      <c r="C28" s="84"/>
      <c r="D28" s="84"/>
      <c r="E28" s="84"/>
    </row>
  </sheetData>
  <customSheetViews>
    <customSheetView guid="{EA424B0A-06A3-4874-B080-734BBB58792A}" showPageBreaks="1" showGridLines="0" printArea="1">
      <selection activeCell="T6" sqref="T6"/>
      <rowBreaks count="2" manualBreakCount="2">
        <brk id="19" max="16383" man="1"/>
        <brk id="37" max="16383" man="1"/>
      </rowBreaks>
      <pageMargins left="3.937007874015748E-2" right="3.937007874015748E-2" top="0.74803149606299213" bottom="0.74803149606299213" header="0.31496062992125984" footer="0.31496062992125984"/>
      <pageSetup paperSize="9" scale="87" orientation="portrait" r:id="rId1"/>
    </customSheetView>
    <customSheetView guid="{03452A04-CA67-46E6-B0A2-BCD750928530}" showGridLines="0">
      <selection activeCell="T6" sqref="T6"/>
      <rowBreaks count="2" manualBreakCount="2">
        <brk id="19" max="16383" man="1"/>
        <brk id="37" max="16383" man="1"/>
      </rowBreaks>
      <pageMargins left="3.937007874015748E-2" right="3.937007874015748E-2" top="0.74803149606299213" bottom="0.74803149606299213" header="0.31496062992125984" footer="0.31496062992125984"/>
      <pageSetup paperSize="9" scale="87" orientation="portrait" r:id="rId2"/>
    </customSheetView>
  </customSheetViews>
  <mergeCells count="11">
    <mergeCell ref="V3:W3"/>
    <mergeCell ref="T3:U3"/>
    <mergeCell ref="R3:S3"/>
    <mergeCell ref="N3:O3"/>
    <mergeCell ref="P3:Q3"/>
    <mergeCell ref="A3:C3"/>
    <mergeCell ref="H3:I3"/>
    <mergeCell ref="J3:K3"/>
    <mergeCell ref="L3:M3"/>
    <mergeCell ref="F3:G3"/>
    <mergeCell ref="D3:E3"/>
  </mergeCells>
  <phoneticPr fontId="6" type="noConversion"/>
  <pageMargins left="0.39370078740157483" right="0.39370078740157483" top="0.59055118110236227" bottom="0.74803149606299213" header="0.31496062992125984" footer="0.31496062992125984"/>
  <pageSetup paperSize="9" orientation="portrait" r:id="rId3"/>
  <rowBreaks count="2" manualBreakCount="2">
    <brk id="19" max="16383" man="1"/>
    <brk id="37" max="16383" man="1"/>
  </rowBreaks>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0"/>
  <sheetViews>
    <sheetView showGridLines="0" zoomScaleNormal="100" zoomScaleSheetLayoutView="100" workbookViewId="0">
      <selection activeCell="AM1" sqref="AM1"/>
    </sheetView>
  </sheetViews>
  <sheetFormatPr defaultRowHeight="12.75" outlineLevelCol="1" x14ac:dyDescent="0.2"/>
  <cols>
    <col min="1" max="1" width="2.85546875" style="13" customWidth="1"/>
    <col min="2" max="2" width="0.85546875" style="13" customWidth="1"/>
    <col min="3" max="3" width="41.7109375" style="13" customWidth="1"/>
    <col min="4" max="4" width="6.7109375" style="13" customWidth="1"/>
    <col min="5" max="5" width="1.28515625" style="13" customWidth="1"/>
    <col min="6" max="6" width="6.7109375" style="13" customWidth="1"/>
    <col min="7" max="7" width="1.28515625" style="13" customWidth="1"/>
    <col min="8" max="8" width="4.7109375" style="13" hidden="1" customWidth="1" outlineLevel="1"/>
    <col min="9" max="9" width="1.28515625" style="13" hidden="1" customWidth="1" outlineLevel="1"/>
    <col min="10" max="10" width="4.7109375" style="13" hidden="1" customWidth="1" outlineLevel="1"/>
    <col min="11" max="11" width="1.28515625" style="13" hidden="1" customWidth="1" outlineLevel="1"/>
    <col min="12" max="12" width="4.7109375" style="13" hidden="1" customWidth="1" outlineLevel="1"/>
    <col min="13" max="13" width="1.28515625" style="13" hidden="1" customWidth="1" outlineLevel="1"/>
    <col min="14" max="14" width="4.7109375" style="13" hidden="1" customWidth="1" outlineLevel="1"/>
    <col min="15" max="15" width="1.28515625" style="13" hidden="1" customWidth="1" outlineLevel="1"/>
    <col min="16" max="16" width="4.7109375" style="13" hidden="1" customWidth="1" outlineLevel="1"/>
    <col min="17" max="17" width="1.28515625" style="13" hidden="1" customWidth="1" outlineLevel="1"/>
    <col min="18" max="18" width="4.7109375" style="13" hidden="1" customWidth="1" outlineLevel="1"/>
    <col min="19" max="19" width="1.28515625" style="13" hidden="1" customWidth="1" outlineLevel="1"/>
    <col min="20" max="20" width="4.7109375" style="13" hidden="1" customWidth="1" outlineLevel="1"/>
    <col min="21" max="21" width="1.28515625" style="13" hidden="1" customWidth="1" outlineLevel="1"/>
    <col min="22" max="22" width="4.7109375" style="13" hidden="1" customWidth="1" outlineLevel="1"/>
    <col min="23" max="23" width="1.28515625" style="13" hidden="1" customWidth="1" outlineLevel="1"/>
    <col min="24" max="24" width="4.7109375" style="13" hidden="1" customWidth="1" outlineLevel="1"/>
    <col min="25" max="25" width="1.28515625" style="13" hidden="1" customWidth="1" outlineLevel="1"/>
    <col min="26" max="26" width="4.7109375" style="13" hidden="1" customWidth="1" outlineLevel="1"/>
    <col min="27" max="27" width="1.28515625" style="13" hidden="1" customWidth="1" outlineLevel="1"/>
    <col min="28" max="28" width="4.7109375" style="13" customWidth="1" collapsed="1"/>
    <col min="29" max="29" width="1.28515625" style="13" customWidth="1"/>
    <col min="30" max="30" width="4.7109375" style="13" customWidth="1"/>
    <col min="31" max="31" width="1.28515625" style="13" customWidth="1"/>
    <col min="32" max="32" width="4.7109375" style="13" customWidth="1"/>
    <col min="33" max="33" width="1.28515625" style="13" customWidth="1"/>
    <col min="34" max="34" width="4.7109375" style="13" customWidth="1"/>
    <col min="35" max="35" width="1.28515625" style="13" customWidth="1"/>
    <col min="36" max="36" width="4.7109375" style="13" customWidth="1"/>
    <col min="37" max="37" width="1.28515625" style="13" customWidth="1"/>
    <col min="38" max="38" width="4.7109375" style="13" customWidth="1"/>
    <col min="39" max="39" width="1.28515625" style="13" customWidth="1"/>
    <col min="40" max="16384" width="9.140625" style="13"/>
  </cols>
  <sheetData>
    <row r="1" spans="1:39" ht="14.25" customHeight="1" x14ac:dyDescent="0.2">
      <c r="A1" s="21" t="s">
        <v>53</v>
      </c>
    </row>
    <row r="2" spans="1:39" ht="14.25" customHeight="1" x14ac:dyDescent="0.2">
      <c r="A2" s="20" t="s">
        <v>54</v>
      </c>
    </row>
    <row r="3" spans="1:39" ht="24" customHeight="1" x14ac:dyDescent="0.2">
      <c r="A3" s="234"/>
      <c r="B3" s="234"/>
      <c r="C3" s="234"/>
      <c r="D3" s="235" t="s">
        <v>131</v>
      </c>
      <c r="E3" s="236"/>
      <c r="F3" s="235" t="s">
        <v>132</v>
      </c>
      <c r="G3" s="236"/>
      <c r="H3" s="233">
        <v>2000</v>
      </c>
      <c r="I3" s="233"/>
      <c r="J3" s="233">
        <v>2001</v>
      </c>
      <c r="K3" s="233"/>
      <c r="L3" s="233">
        <v>2002</v>
      </c>
      <c r="M3" s="233"/>
      <c r="N3" s="233">
        <v>2003</v>
      </c>
      <c r="O3" s="233"/>
      <c r="P3" s="233">
        <v>2004</v>
      </c>
      <c r="Q3" s="233"/>
      <c r="R3" s="233">
        <v>2005</v>
      </c>
      <c r="S3" s="233"/>
      <c r="T3" s="233">
        <v>2006</v>
      </c>
      <c r="U3" s="233"/>
      <c r="V3" s="233">
        <v>2007</v>
      </c>
      <c r="W3" s="233"/>
      <c r="X3" s="233">
        <v>2008</v>
      </c>
      <c r="Y3" s="233"/>
      <c r="Z3" s="233">
        <v>2009</v>
      </c>
      <c r="AA3" s="233"/>
      <c r="AB3" s="233">
        <v>2010</v>
      </c>
      <c r="AC3" s="233"/>
      <c r="AD3" s="233">
        <v>2011</v>
      </c>
      <c r="AE3" s="233"/>
      <c r="AF3" s="233">
        <v>2012</v>
      </c>
      <c r="AG3" s="233"/>
      <c r="AH3" s="233">
        <v>2013</v>
      </c>
      <c r="AI3" s="233"/>
      <c r="AJ3" s="233">
        <v>2014</v>
      </c>
      <c r="AK3" s="233"/>
      <c r="AL3" s="233">
        <v>2015</v>
      </c>
      <c r="AM3" s="233"/>
    </row>
    <row r="4" spans="1:39" ht="18" customHeight="1" x14ac:dyDescent="0.2">
      <c r="A4" s="52"/>
      <c r="B4" s="52"/>
      <c r="C4" s="23" t="s">
        <v>23</v>
      </c>
      <c r="D4" s="87"/>
      <c r="E4" s="17"/>
      <c r="F4" s="87"/>
      <c r="G4" s="17"/>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row>
    <row r="5" spans="1:39" ht="14.1" customHeight="1" x14ac:dyDescent="0.2">
      <c r="A5" s="22">
        <v>1</v>
      </c>
      <c r="B5" s="22"/>
      <c r="C5" s="30" t="s">
        <v>139</v>
      </c>
      <c r="D5" s="24">
        <f>IF(SUM(T5,V5,X5,Z5,AB5)&gt;0,SUM(T5,V5,X5,Z5,AB5),"–")</f>
        <v>2</v>
      </c>
      <c r="E5" s="25"/>
      <c r="F5" s="24" t="str">
        <f t="shared" ref="F5:F28" si="0">IF(SUM(AD5,AF5,AH5,AJ5,AL5),SUM(AD5,AF5,AH5,AJ5,AL5),"–")</f>
        <v>–</v>
      </c>
      <c r="G5" s="26"/>
      <c r="H5" s="27" t="s">
        <v>2</v>
      </c>
      <c r="I5" s="28"/>
      <c r="J5" s="27" t="s">
        <v>2</v>
      </c>
      <c r="K5" s="28"/>
      <c r="L5" s="27" t="s">
        <v>2</v>
      </c>
      <c r="M5" s="28"/>
      <c r="N5" s="27">
        <v>1</v>
      </c>
      <c r="O5" s="28"/>
      <c r="P5" s="27">
        <v>3</v>
      </c>
      <c r="Q5" s="28"/>
      <c r="R5" s="27" t="s">
        <v>2</v>
      </c>
      <c r="S5" s="28"/>
      <c r="T5" s="27" t="s">
        <v>2</v>
      </c>
      <c r="U5" s="28"/>
      <c r="V5" s="27" t="s">
        <v>2</v>
      </c>
      <c r="W5" s="28"/>
      <c r="X5" s="27" t="s">
        <v>2</v>
      </c>
      <c r="Y5" s="28"/>
      <c r="Z5" s="27" t="s">
        <v>2</v>
      </c>
      <c r="AA5" s="28"/>
      <c r="AB5" s="27">
        <v>2</v>
      </c>
      <c r="AC5" s="28"/>
      <c r="AD5" s="27" t="s">
        <v>2</v>
      </c>
      <c r="AE5" s="28"/>
      <c r="AF5" s="27" t="s">
        <v>2</v>
      </c>
      <c r="AG5" s="43"/>
      <c r="AH5" s="27" t="s">
        <v>2</v>
      </c>
      <c r="AI5" s="43"/>
      <c r="AJ5" s="27" t="s">
        <v>2</v>
      </c>
      <c r="AK5" s="43"/>
      <c r="AL5" s="27" t="s">
        <v>2</v>
      </c>
    </row>
    <row r="6" spans="1:39" ht="14.1" customHeight="1" x14ac:dyDescent="0.2">
      <c r="A6" s="22">
        <v>2</v>
      </c>
      <c r="B6" s="22"/>
      <c r="C6" s="4" t="s">
        <v>24</v>
      </c>
      <c r="D6" s="141" t="s">
        <v>3</v>
      </c>
      <c r="E6" s="25"/>
      <c r="F6" s="24" t="str">
        <f t="shared" si="0"/>
        <v>–</v>
      </c>
      <c r="G6" s="26"/>
      <c r="H6" s="27" t="s">
        <v>3</v>
      </c>
      <c r="I6" s="28"/>
      <c r="J6" s="27" t="s">
        <v>3</v>
      </c>
      <c r="K6" s="28"/>
      <c r="L6" s="27" t="s">
        <v>3</v>
      </c>
      <c r="M6" s="28"/>
      <c r="N6" s="27" t="s">
        <v>3</v>
      </c>
      <c r="O6" s="28"/>
      <c r="P6" s="27" t="s">
        <v>3</v>
      </c>
      <c r="Q6" s="28"/>
      <c r="R6" s="27" t="s">
        <v>3</v>
      </c>
      <c r="S6" s="28"/>
      <c r="T6" s="27" t="s">
        <v>3</v>
      </c>
      <c r="U6" s="28"/>
      <c r="V6" s="27" t="s">
        <v>3</v>
      </c>
      <c r="W6" s="28"/>
      <c r="X6" s="27" t="s">
        <v>3</v>
      </c>
      <c r="Y6" s="28"/>
      <c r="Z6" s="27" t="s">
        <v>2</v>
      </c>
      <c r="AA6" s="28"/>
      <c r="AB6" s="27">
        <v>2</v>
      </c>
      <c r="AC6" s="28"/>
      <c r="AD6" s="27" t="s">
        <v>2</v>
      </c>
      <c r="AE6" s="28"/>
      <c r="AF6" s="27" t="s">
        <v>2</v>
      </c>
      <c r="AG6" s="43"/>
      <c r="AH6" s="27" t="s">
        <v>2</v>
      </c>
      <c r="AI6" s="43"/>
      <c r="AJ6" s="27" t="s">
        <v>2</v>
      </c>
      <c r="AK6" s="43"/>
      <c r="AL6" s="27" t="s">
        <v>2</v>
      </c>
    </row>
    <row r="7" spans="1:39" ht="14.1" customHeight="1" x14ac:dyDescent="0.2">
      <c r="A7" s="22">
        <v>3</v>
      </c>
      <c r="B7" s="22"/>
      <c r="C7" s="4" t="s">
        <v>25</v>
      </c>
      <c r="D7" s="141" t="s">
        <v>3</v>
      </c>
      <c r="E7" s="25"/>
      <c r="F7" s="24" t="str">
        <f t="shared" si="0"/>
        <v>–</v>
      </c>
      <c r="G7" s="26"/>
      <c r="H7" s="27" t="s">
        <v>3</v>
      </c>
      <c r="I7" s="28"/>
      <c r="J7" s="27" t="s">
        <v>3</v>
      </c>
      <c r="K7" s="28"/>
      <c r="L7" s="27" t="s">
        <v>3</v>
      </c>
      <c r="M7" s="28"/>
      <c r="N7" s="27" t="s">
        <v>3</v>
      </c>
      <c r="O7" s="28"/>
      <c r="P7" s="27" t="s">
        <v>3</v>
      </c>
      <c r="Q7" s="28"/>
      <c r="R7" s="27" t="s">
        <v>3</v>
      </c>
      <c r="S7" s="28"/>
      <c r="T7" s="27" t="s">
        <v>3</v>
      </c>
      <c r="U7" s="28"/>
      <c r="V7" s="27" t="s">
        <v>3</v>
      </c>
      <c r="W7" s="28"/>
      <c r="X7" s="27" t="s">
        <v>3</v>
      </c>
      <c r="Y7" s="28"/>
      <c r="Z7" s="27" t="s">
        <v>2</v>
      </c>
      <c r="AA7" s="28"/>
      <c r="AB7" s="27" t="s">
        <v>2</v>
      </c>
      <c r="AC7" s="28"/>
      <c r="AD7" s="27" t="s">
        <v>2</v>
      </c>
      <c r="AE7" s="28"/>
      <c r="AF7" s="27" t="s">
        <v>2</v>
      </c>
      <c r="AG7" s="43"/>
      <c r="AH7" s="27" t="s">
        <v>2</v>
      </c>
      <c r="AI7" s="43"/>
      <c r="AJ7" s="27" t="s">
        <v>2</v>
      </c>
      <c r="AK7" s="43"/>
      <c r="AL7" s="27" t="s">
        <v>2</v>
      </c>
    </row>
    <row r="8" spans="1:39" ht="14.1" customHeight="1" x14ac:dyDescent="0.2">
      <c r="A8" s="22">
        <v>4</v>
      </c>
      <c r="B8" s="22"/>
      <c r="C8" s="30" t="s">
        <v>48</v>
      </c>
      <c r="D8" s="24">
        <f>IF(SUM(T8,V8,X8,Z8,AB8)&gt;0,SUM(T8,V8,X8,Z8,AB8),"–")</f>
        <v>2</v>
      </c>
      <c r="E8" s="25"/>
      <c r="F8" s="24">
        <f t="shared" si="0"/>
        <v>5</v>
      </c>
      <c r="G8" s="26"/>
      <c r="H8" s="27" t="s">
        <v>2</v>
      </c>
      <c r="I8" s="28"/>
      <c r="J8" s="27">
        <v>1</v>
      </c>
      <c r="K8" s="28"/>
      <c r="L8" s="27">
        <v>3</v>
      </c>
      <c r="M8" s="28"/>
      <c r="N8" s="27" t="s">
        <v>2</v>
      </c>
      <c r="O8" s="28"/>
      <c r="P8" s="27">
        <v>2</v>
      </c>
      <c r="Q8" s="28"/>
      <c r="R8" s="27" t="s">
        <v>2</v>
      </c>
      <c r="S8" s="28"/>
      <c r="T8" s="27" t="s">
        <v>2</v>
      </c>
      <c r="U8" s="28"/>
      <c r="V8" s="27" t="s">
        <v>2</v>
      </c>
      <c r="W8" s="28"/>
      <c r="X8" s="27" t="s">
        <v>2</v>
      </c>
      <c r="Y8" s="28"/>
      <c r="Z8" s="27" t="s">
        <v>2</v>
      </c>
      <c r="AA8" s="28"/>
      <c r="AB8" s="27">
        <v>2</v>
      </c>
      <c r="AC8" s="28"/>
      <c r="AD8" s="27">
        <v>2</v>
      </c>
      <c r="AE8" s="28"/>
      <c r="AF8" s="27">
        <v>1</v>
      </c>
      <c r="AG8" s="43"/>
      <c r="AH8" s="27" t="s">
        <v>2</v>
      </c>
      <c r="AI8" s="43"/>
      <c r="AJ8" s="27">
        <v>1</v>
      </c>
      <c r="AK8" s="43"/>
      <c r="AL8" s="27">
        <v>1</v>
      </c>
    </row>
    <row r="9" spans="1:39" ht="14.1" customHeight="1" x14ac:dyDescent="0.2">
      <c r="A9" s="22">
        <v>5</v>
      </c>
      <c r="B9" s="22"/>
      <c r="C9" s="4" t="s">
        <v>24</v>
      </c>
      <c r="D9" s="141" t="s">
        <v>3</v>
      </c>
      <c r="E9" s="25"/>
      <c r="F9" s="24">
        <f t="shared" si="0"/>
        <v>1</v>
      </c>
      <c r="G9" s="26"/>
      <c r="H9" s="27" t="s">
        <v>3</v>
      </c>
      <c r="I9" s="28"/>
      <c r="J9" s="27" t="s">
        <v>3</v>
      </c>
      <c r="K9" s="28"/>
      <c r="L9" s="27" t="s">
        <v>3</v>
      </c>
      <c r="M9" s="28"/>
      <c r="N9" s="27" t="s">
        <v>3</v>
      </c>
      <c r="O9" s="28"/>
      <c r="P9" s="27" t="s">
        <v>3</v>
      </c>
      <c r="Q9" s="28"/>
      <c r="R9" s="27" t="s">
        <v>3</v>
      </c>
      <c r="S9" s="28"/>
      <c r="T9" s="27" t="s">
        <v>3</v>
      </c>
      <c r="U9" s="28"/>
      <c r="V9" s="27" t="s">
        <v>3</v>
      </c>
      <c r="W9" s="28"/>
      <c r="X9" s="27" t="s">
        <v>3</v>
      </c>
      <c r="Y9" s="28"/>
      <c r="Z9" s="27" t="s">
        <v>2</v>
      </c>
      <c r="AA9" s="28"/>
      <c r="AB9" s="27" t="s">
        <v>2</v>
      </c>
      <c r="AC9" s="28"/>
      <c r="AD9" s="27" t="s">
        <v>2</v>
      </c>
      <c r="AE9" s="28"/>
      <c r="AF9" s="27">
        <v>1</v>
      </c>
      <c r="AG9" s="43"/>
      <c r="AH9" s="27" t="s">
        <v>2</v>
      </c>
      <c r="AI9" s="43"/>
      <c r="AJ9" s="27" t="s">
        <v>2</v>
      </c>
      <c r="AK9" s="43"/>
      <c r="AL9" s="27" t="s">
        <v>2</v>
      </c>
    </row>
    <row r="10" spans="1:39" ht="14.1" customHeight="1" x14ac:dyDescent="0.2">
      <c r="A10" s="22">
        <v>6</v>
      </c>
      <c r="B10" s="22"/>
      <c r="C10" s="4" t="s">
        <v>25</v>
      </c>
      <c r="D10" s="141" t="s">
        <v>3</v>
      </c>
      <c r="E10" s="25"/>
      <c r="F10" s="24">
        <f t="shared" si="0"/>
        <v>4</v>
      </c>
      <c r="G10" s="26"/>
      <c r="H10" s="27" t="s">
        <v>3</v>
      </c>
      <c r="I10" s="28"/>
      <c r="J10" s="27" t="s">
        <v>3</v>
      </c>
      <c r="K10" s="28"/>
      <c r="L10" s="27" t="s">
        <v>3</v>
      </c>
      <c r="M10" s="28"/>
      <c r="N10" s="27" t="s">
        <v>3</v>
      </c>
      <c r="O10" s="28"/>
      <c r="P10" s="27" t="s">
        <v>3</v>
      </c>
      <c r="Q10" s="28"/>
      <c r="R10" s="27" t="s">
        <v>3</v>
      </c>
      <c r="S10" s="28"/>
      <c r="T10" s="27" t="s">
        <v>3</v>
      </c>
      <c r="U10" s="28"/>
      <c r="V10" s="27" t="s">
        <v>3</v>
      </c>
      <c r="W10" s="28"/>
      <c r="X10" s="27" t="s">
        <v>3</v>
      </c>
      <c r="Y10" s="28"/>
      <c r="Z10" s="27" t="s">
        <v>2</v>
      </c>
      <c r="AA10" s="28"/>
      <c r="AB10" s="27">
        <v>2</v>
      </c>
      <c r="AC10" s="28"/>
      <c r="AD10" s="27">
        <v>2</v>
      </c>
      <c r="AE10" s="28"/>
      <c r="AF10" s="27" t="s">
        <v>2</v>
      </c>
      <c r="AG10" s="43"/>
      <c r="AH10" s="27" t="s">
        <v>2</v>
      </c>
      <c r="AI10" s="43"/>
      <c r="AJ10" s="27">
        <v>1</v>
      </c>
      <c r="AK10" s="43"/>
      <c r="AL10" s="27">
        <v>1</v>
      </c>
    </row>
    <row r="11" spans="1:39" ht="14.1" customHeight="1" x14ac:dyDescent="0.2">
      <c r="A11" s="22">
        <v>7</v>
      </c>
      <c r="B11" s="22"/>
      <c r="C11" s="30" t="s">
        <v>43</v>
      </c>
      <c r="D11" s="24">
        <f>IF(SUM(T11,V11,X11,Z11,AB11)&gt;0,SUM(T11,V11,X11,Z11,AB11),"–")</f>
        <v>37</v>
      </c>
      <c r="E11" s="25"/>
      <c r="F11" s="24">
        <f t="shared" si="0"/>
        <v>38</v>
      </c>
      <c r="G11" s="26"/>
      <c r="H11" s="27" t="s">
        <v>3</v>
      </c>
      <c r="I11" s="28"/>
      <c r="J11" s="27" t="s">
        <v>3</v>
      </c>
      <c r="K11" s="28"/>
      <c r="L11" s="27" t="s">
        <v>3</v>
      </c>
      <c r="M11" s="28"/>
      <c r="N11" s="27" t="s">
        <v>3</v>
      </c>
      <c r="O11" s="28"/>
      <c r="P11" s="27" t="s">
        <v>3</v>
      </c>
      <c r="Q11" s="28"/>
      <c r="R11" s="27">
        <v>7</v>
      </c>
      <c r="S11" s="28"/>
      <c r="T11" s="27">
        <v>9</v>
      </c>
      <c r="U11" s="28"/>
      <c r="V11" s="27">
        <v>9</v>
      </c>
      <c r="W11" s="28"/>
      <c r="X11" s="27">
        <v>4</v>
      </c>
      <c r="Y11" s="28"/>
      <c r="Z11" s="27">
        <v>6</v>
      </c>
      <c r="AA11" s="28"/>
      <c r="AB11" s="27">
        <v>9</v>
      </c>
      <c r="AC11" s="28"/>
      <c r="AD11" s="27">
        <v>8</v>
      </c>
      <c r="AE11" s="28"/>
      <c r="AF11" s="27">
        <v>7</v>
      </c>
      <c r="AG11" s="43"/>
      <c r="AH11" s="27">
        <v>8</v>
      </c>
      <c r="AI11" s="43"/>
      <c r="AJ11" s="27">
        <v>9</v>
      </c>
      <c r="AK11" s="43"/>
      <c r="AL11" s="27">
        <v>6</v>
      </c>
    </row>
    <row r="12" spans="1:39" ht="14.1" customHeight="1" x14ac:dyDescent="0.2">
      <c r="A12" s="22">
        <v>8</v>
      </c>
      <c r="B12" s="22"/>
      <c r="C12" s="4" t="s">
        <v>24</v>
      </c>
      <c r="D12" s="141" t="s">
        <v>3</v>
      </c>
      <c r="E12" s="25"/>
      <c r="F12" s="24">
        <f t="shared" si="0"/>
        <v>9</v>
      </c>
      <c r="G12" s="26"/>
      <c r="H12" s="27" t="s">
        <v>3</v>
      </c>
      <c r="I12" s="28"/>
      <c r="J12" s="27" t="s">
        <v>3</v>
      </c>
      <c r="K12" s="28"/>
      <c r="L12" s="27" t="s">
        <v>3</v>
      </c>
      <c r="M12" s="28"/>
      <c r="N12" s="27" t="s">
        <v>3</v>
      </c>
      <c r="O12" s="28"/>
      <c r="P12" s="27" t="s">
        <v>3</v>
      </c>
      <c r="Q12" s="28"/>
      <c r="R12" s="27" t="s">
        <v>3</v>
      </c>
      <c r="S12" s="28"/>
      <c r="T12" s="27" t="s">
        <v>3</v>
      </c>
      <c r="U12" s="28"/>
      <c r="V12" s="27" t="s">
        <v>3</v>
      </c>
      <c r="W12" s="28"/>
      <c r="X12" s="27" t="s">
        <v>3</v>
      </c>
      <c r="Y12" s="28"/>
      <c r="Z12" s="27">
        <v>2</v>
      </c>
      <c r="AA12" s="28"/>
      <c r="AB12" s="27">
        <v>2</v>
      </c>
      <c r="AC12" s="28"/>
      <c r="AD12" s="27">
        <v>2</v>
      </c>
      <c r="AE12" s="28"/>
      <c r="AF12" s="27">
        <v>1</v>
      </c>
      <c r="AG12" s="43"/>
      <c r="AH12" s="27">
        <v>2</v>
      </c>
      <c r="AI12" s="43"/>
      <c r="AJ12" s="27">
        <v>2</v>
      </c>
      <c r="AK12" s="43"/>
      <c r="AL12" s="27">
        <v>2</v>
      </c>
    </row>
    <row r="13" spans="1:39" ht="14.1" customHeight="1" x14ac:dyDescent="0.2">
      <c r="A13" s="22">
        <v>9</v>
      </c>
      <c r="B13" s="22"/>
      <c r="C13" s="4" t="s">
        <v>25</v>
      </c>
      <c r="D13" s="141" t="s">
        <v>3</v>
      </c>
      <c r="E13" s="25"/>
      <c r="F13" s="24">
        <f t="shared" si="0"/>
        <v>29</v>
      </c>
      <c r="G13" s="26"/>
      <c r="H13" s="27" t="s">
        <v>3</v>
      </c>
      <c r="I13" s="28"/>
      <c r="J13" s="27" t="s">
        <v>3</v>
      </c>
      <c r="K13" s="28"/>
      <c r="L13" s="27" t="s">
        <v>3</v>
      </c>
      <c r="M13" s="28"/>
      <c r="N13" s="27" t="s">
        <v>3</v>
      </c>
      <c r="O13" s="28"/>
      <c r="P13" s="27" t="s">
        <v>3</v>
      </c>
      <c r="Q13" s="28"/>
      <c r="R13" s="27" t="s">
        <v>3</v>
      </c>
      <c r="S13" s="28"/>
      <c r="T13" s="27" t="s">
        <v>3</v>
      </c>
      <c r="U13" s="28"/>
      <c r="V13" s="27" t="s">
        <v>3</v>
      </c>
      <c r="W13" s="28"/>
      <c r="X13" s="27" t="s">
        <v>3</v>
      </c>
      <c r="Y13" s="28"/>
      <c r="Z13" s="27">
        <v>4</v>
      </c>
      <c r="AA13" s="28"/>
      <c r="AB13" s="27">
        <v>7</v>
      </c>
      <c r="AC13" s="28"/>
      <c r="AD13" s="27">
        <v>6</v>
      </c>
      <c r="AE13" s="28"/>
      <c r="AF13" s="27">
        <v>6</v>
      </c>
      <c r="AG13" s="43"/>
      <c r="AH13" s="27">
        <v>6</v>
      </c>
      <c r="AI13" s="43"/>
      <c r="AJ13" s="27">
        <v>7</v>
      </c>
      <c r="AK13" s="43"/>
      <c r="AL13" s="27">
        <v>4</v>
      </c>
    </row>
    <row r="14" spans="1:39" ht="14.1" customHeight="1" x14ac:dyDescent="0.2">
      <c r="A14" s="22">
        <v>10</v>
      </c>
      <c r="B14" s="22"/>
      <c r="C14" s="183" t="s">
        <v>173</v>
      </c>
      <c r="D14" s="141" t="s">
        <v>3</v>
      </c>
      <c r="E14" s="141"/>
      <c r="F14" s="141" t="s">
        <v>3</v>
      </c>
      <c r="G14" s="26"/>
      <c r="H14" s="27" t="s">
        <v>3</v>
      </c>
      <c r="I14" s="28"/>
      <c r="J14" s="27" t="s">
        <v>3</v>
      </c>
      <c r="K14" s="28"/>
      <c r="L14" s="27" t="s">
        <v>3</v>
      </c>
      <c r="M14" s="28"/>
      <c r="N14" s="27" t="s">
        <v>3</v>
      </c>
      <c r="O14" s="28"/>
      <c r="P14" s="27" t="s">
        <v>3</v>
      </c>
      <c r="Q14" s="28"/>
      <c r="R14" s="27" t="s">
        <v>3</v>
      </c>
      <c r="S14" s="28"/>
      <c r="T14" s="27" t="s">
        <v>3</v>
      </c>
      <c r="U14" s="28"/>
      <c r="V14" s="27" t="s">
        <v>3</v>
      </c>
      <c r="W14" s="28"/>
      <c r="X14" s="27" t="s">
        <v>3</v>
      </c>
      <c r="Y14" s="28"/>
      <c r="Z14" s="27" t="s">
        <v>3</v>
      </c>
      <c r="AA14" s="28"/>
      <c r="AB14" s="27" t="s">
        <v>3</v>
      </c>
      <c r="AC14" s="28"/>
      <c r="AD14" s="27" t="s">
        <v>3</v>
      </c>
      <c r="AE14" s="28"/>
      <c r="AF14" s="27" t="s">
        <v>3</v>
      </c>
      <c r="AG14" s="43"/>
      <c r="AH14" s="27" t="s">
        <v>3</v>
      </c>
      <c r="AI14" s="43"/>
      <c r="AJ14" s="27">
        <v>1</v>
      </c>
      <c r="AK14" s="43"/>
      <c r="AL14" s="27" t="s">
        <v>2</v>
      </c>
    </row>
    <row r="15" spans="1:39" ht="14.1" customHeight="1" x14ac:dyDescent="0.2">
      <c r="A15" s="22">
        <v>11</v>
      </c>
      <c r="B15" s="22"/>
      <c r="C15" s="131" t="s">
        <v>24</v>
      </c>
      <c r="D15" s="141" t="s">
        <v>3</v>
      </c>
      <c r="E15" s="141"/>
      <c r="F15" s="141" t="s">
        <v>3</v>
      </c>
      <c r="G15" s="26"/>
      <c r="H15" s="27" t="s">
        <v>3</v>
      </c>
      <c r="I15" s="28"/>
      <c r="J15" s="27" t="s">
        <v>3</v>
      </c>
      <c r="K15" s="28"/>
      <c r="L15" s="27" t="s">
        <v>3</v>
      </c>
      <c r="M15" s="28"/>
      <c r="N15" s="27" t="s">
        <v>3</v>
      </c>
      <c r="O15" s="28"/>
      <c r="P15" s="27" t="s">
        <v>3</v>
      </c>
      <c r="Q15" s="28"/>
      <c r="R15" s="27" t="s">
        <v>3</v>
      </c>
      <c r="S15" s="28"/>
      <c r="T15" s="27" t="s">
        <v>3</v>
      </c>
      <c r="U15" s="28"/>
      <c r="V15" s="27" t="s">
        <v>3</v>
      </c>
      <c r="W15" s="28"/>
      <c r="X15" s="27" t="s">
        <v>3</v>
      </c>
      <c r="Y15" s="28"/>
      <c r="Z15" s="27" t="s">
        <v>3</v>
      </c>
      <c r="AA15" s="28"/>
      <c r="AB15" s="27" t="s">
        <v>3</v>
      </c>
      <c r="AC15" s="28"/>
      <c r="AD15" s="27" t="s">
        <v>3</v>
      </c>
      <c r="AE15" s="28"/>
      <c r="AF15" s="27" t="s">
        <v>3</v>
      </c>
      <c r="AG15" s="43"/>
      <c r="AH15" s="27" t="s">
        <v>3</v>
      </c>
      <c r="AI15" s="43"/>
      <c r="AJ15" s="27">
        <v>1</v>
      </c>
      <c r="AK15" s="43"/>
      <c r="AL15" s="27" t="s">
        <v>2</v>
      </c>
    </row>
    <row r="16" spans="1:39" ht="14.1" customHeight="1" x14ac:dyDescent="0.2">
      <c r="A16" s="22">
        <v>12</v>
      </c>
      <c r="B16" s="22"/>
      <c r="C16" s="131" t="s">
        <v>25</v>
      </c>
      <c r="D16" s="141" t="s">
        <v>3</v>
      </c>
      <c r="E16" s="141"/>
      <c r="F16" s="141" t="s">
        <v>3</v>
      </c>
      <c r="G16" s="26"/>
      <c r="H16" s="27" t="s">
        <v>3</v>
      </c>
      <c r="I16" s="28"/>
      <c r="J16" s="27" t="s">
        <v>3</v>
      </c>
      <c r="K16" s="28"/>
      <c r="L16" s="27" t="s">
        <v>3</v>
      </c>
      <c r="M16" s="28"/>
      <c r="N16" s="27" t="s">
        <v>3</v>
      </c>
      <c r="O16" s="28"/>
      <c r="P16" s="27" t="s">
        <v>3</v>
      </c>
      <c r="Q16" s="28"/>
      <c r="R16" s="27" t="s">
        <v>3</v>
      </c>
      <c r="S16" s="28"/>
      <c r="T16" s="27" t="s">
        <v>3</v>
      </c>
      <c r="U16" s="28"/>
      <c r="V16" s="27" t="s">
        <v>3</v>
      </c>
      <c r="W16" s="28"/>
      <c r="X16" s="27" t="s">
        <v>3</v>
      </c>
      <c r="Y16" s="28"/>
      <c r="Z16" s="27" t="s">
        <v>3</v>
      </c>
      <c r="AA16" s="28"/>
      <c r="AB16" s="27" t="s">
        <v>3</v>
      </c>
      <c r="AC16" s="28"/>
      <c r="AD16" s="27" t="s">
        <v>3</v>
      </c>
      <c r="AE16" s="28"/>
      <c r="AF16" s="27" t="s">
        <v>3</v>
      </c>
      <c r="AG16" s="43"/>
      <c r="AH16" s="27" t="s">
        <v>3</v>
      </c>
      <c r="AI16" s="43"/>
      <c r="AJ16" s="27" t="s">
        <v>2</v>
      </c>
      <c r="AK16" s="43"/>
      <c r="AL16" s="27" t="s">
        <v>2</v>
      </c>
    </row>
    <row r="17" spans="1:39" ht="24" customHeight="1" x14ac:dyDescent="0.2">
      <c r="A17" s="22">
        <v>13</v>
      </c>
      <c r="B17" s="22"/>
      <c r="C17" s="30" t="s">
        <v>31</v>
      </c>
      <c r="D17" s="24">
        <f>IF(SUM(T17,V17,X17,Z17,AB17)&gt;0,SUM(T17,V17,X17,Z17,AB17),"–")</f>
        <v>81</v>
      </c>
      <c r="E17" s="25"/>
      <c r="F17" s="24">
        <f t="shared" si="0"/>
        <v>53</v>
      </c>
      <c r="G17" s="26"/>
      <c r="H17" s="27" t="s">
        <v>3</v>
      </c>
      <c r="I17" s="28"/>
      <c r="J17" s="27" t="s">
        <v>3</v>
      </c>
      <c r="K17" s="28"/>
      <c r="L17" s="27" t="s">
        <v>3</v>
      </c>
      <c r="M17" s="28"/>
      <c r="N17" s="27" t="s">
        <v>3</v>
      </c>
      <c r="O17" s="28"/>
      <c r="P17" s="27" t="s">
        <v>3</v>
      </c>
      <c r="Q17" s="28"/>
      <c r="R17" s="27" t="s">
        <v>3</v>
      </c>
      <c r="S17" s="28"/>
      <c r="T17" s="27">
        <v>10</v>
      </c>
      <c r="U17" s="28"/>
      <c r="V17" s="27">
        <v>16</v>
      </c>
      <c r="W17" s="28"/>
      <c r="X17" s="27">
        <v>10</v>
      </c>
      <c r="Y17" s="28"/>
      <c r="Z17" s="27">
        <v>13</v>
      </c>
      <c r="AA17" s="28"/>
      <c r="AB17" s="27">
        <v>32</v>
      </c>
      <c r="AC17" s="28"/>
      <c r="AD17" s="27">
        <v>15</v>
      </c>
      <c r="AE17" s="28"/>
      <c r="AF17" s="27">
        <v>5</v>
      </c>
      <c r="AG17" s="43"/>
      <c r="AH17" s="27">
        <v>10</v>
      </c>
      <c r="AI17" s="43"/>
      <c r="AJ17" s="27">
        <v>14</v>
      </c>
      <c r="AK17" s="43"/>
      <c r="AL17" s="27">
        <v>9</v>
      </c>
    </row>
    <row r="18" spans="1:39" ht="14.1" customHeight="1" x14ac:dyDescent="0.2">
      <c r="A18" s="22">
        <v>14</v>
      </c>
      <c r="B18" s="22"/>
      <c r="C18" s="4" t="s">
        <v>24</v>
      </c>
      <c r="D18" s="141" t="s">
        <v>3</v>
      </c>
      <c r="E18" s="25"/>
      <c r="F18" s="24">
        <f t="shared" si="0"/>
        <v>15</v>
      </c>
      <c r="G18" s="26"/>
      <c r="H18" s="27" t="s">
        <v>3</v>
      </c>
      <c r="I18" s="28"/>
      <c r="J18" s="27" t="s">
        <v>3</v>
      </c>
      <c r="K18" s="28"/>
      <c r="L18" s="27" t="s">
        <v>3</v>
      </c>
      <c r="M18" s="28"/>
      <c r="N18" s="27" t="s">
        <v>3</v>
      </c>
      <c r="O18" s="28"/>
      <c r="P18" s="27" t="s">
        <v>3</v>
      </c>
      <c r="Q18" s="28"/>
      <c r="R18" s="27" t="s">
        <v>3</v>
      </c>
      <c r="S18" s="28"/>
      <c r="T18" s="27" t="s">
        <v>3</v>
      </c>
      <c r="U18" s="28"/>
      <c r="V18" s="27" t="s">
        <v>3</v>
      </c>
      <c r="W18" s="28"/>
      <c r="X18" s="27" t="s">
        <v>3</v>
      </c>
      <c r="Y18" s="28"/>
      <c r="Z18" s="27">
        <v>6</v>
      </c>
      <c r="AA18" s="28"/>
      <c r="AB18" s="27">
        <v>6</v>
      </c>
      <c r="AC18" s="28"/>
      <c r="AD18" s="27">
        <v>6</v>
      </c>
      <c r="AE18" s="28"/>
      <c r="AF18" s="27">
        <v>1</v>
      </c>
      <c r="AG18" s="43"/>
      <c r="AH18" s="27">
        <v>4</v>
      </c>
      <c r="AI18" s="43"/>
      <c r="AJ18" s="27">
        <v>3</v>
      </c>
      <c r="AK18" s="43"/>
      <c r="AL18" s="27">
        <v>1</v>
      </c>
    </row>
    <row r="19" spans="1:39" ht="14.1" customHeight="1" x14ac:dyDescent="0.2">
      <c r="A19" s="22">
        <v>15</v>
      </c>
      <c r="B19" s="22"/>
      <c r="C19" s="4" t="s">
        <v>25</v>
      </c>
      <c r="D19" s="141" t="s">
        <v>3</v>
      </c>
      <c r="E19" s="25"/>
      <c r="F19" s="24">
        <f t="shared" si="0"/>
        <v>38</v>
      </c>
      <c r="G19" s="26"/>
      <c r="H19" s="27" t="s">
        <v>3</v>
      </c>
      <c r="I19" s="28"/>
      <c r="J19" s="27" t="s">
        <v>3</v>
      </c>
      <c r="K19" s="28"/>
      <c r="L19" s="27" t="s">
        <v>3</v>
      </c>
      <c r="M19" s="28"/>
      <c r="N19" s="27" t="s">
        <v>3</v>
      </c>
      <c r="O19" s="28"/>
      <c r="P19" s="27" t="s">
        <v>3</v>
      </c>
      <c r="Q19" s="28"/>
      <c r="R19" s="27" t="s">
        <v>3</v>
      </c>
      <c r="S19" s="28"/>
      <c r="T19" s="27" t="s">
        <v>3</v>
      </c>
      <c r="U19" s="28"/>
      <c r="V19" s="27" t="s">
        <v>3</v>
      </c>
      <c r="W19" s="28"/>
      <c r="X19" s="27" t="s">
        <v>3</v>
      </c>
      <c r="Y19" s="28"/>
      <c r="Z19" s="27">
        <v>7</v>
      </c>
      <c r="AA19" s="28"/>
      <c r="AB19" s="27">
        <v>26</v>
      </c>
      <c r="AC19" s="28"/>
      <c r="AD19" s="27">
        <v>9</v>
      </c>
      <c r="AE19" s="28"/>
      <c r="AF19" s="27">
        <v>4</v>
      </c>
      <c r="AG19" s="43"/>
      <c r="AH19" s="27">
        <v>6</v>
      </c>
      <c r="AI19" s="43"/>
      <c r="AJ19" s="27">
        <v>11</v>
      </c>
      <c r="AK19" s="43"/>
      <c r="AL19" s="27">
        <v>8</v>
      </c>
    </row>
    <row r="20" spans="1:39" ht="14.1" customHeight="1" x14ac:dyDescent="0.2">
      <c r="A20" s="22">
        <v>16</v>
      </c>
      <c r="B20" s="22"/>
      <c r="C20" s="30" t="s">
        <v>28</v>
      </c>
      <c r="D20" s="24">
        <f>IF(SUM(T20,V20,X20,Z20,AB20)&gt;0,SUM(T20,V20,X20,Z20,AB20),"–")</f>
        <v>1</v>
      </c>
      <c r="E20" s="25"/>
      <c r="F20" s="24">
        <f t="shared" si="0"/>
        <v>2</v>
      </c>
      <c r="G20" s="26"/>
      <c r="H20" s="27">
        <v>19</v>
      </c>
      <c r="I20" s="28"/>
      <c r="J20" s="27">
        <v>14</v>
      </c>
      <c r="K20" s="28"/>
      <c r="L20" s="27">
        <v>15</v>
      </c>
      <c r="M20" s="28"/>
      <c r="N20" s="27">
        <v>19</v>
      </c>
      <c r="O20" s="28"/>
      <c r="P20" s="27">
        <v>21</v>
      </c>
      <c r="Q20" s="28"/>
      <c r="R20" s="27">
        <v>14</v>
      </c>
      <c r="S20" s="32"/>
      <c r="T20" s="27" t="s">
        <v>2</v>
      </c>
      <c r="U20" s="19"/>
      <c r="V20" s="27" t="s">
        <v>2</v>
      </c>
      <c r="W20" s="28"/>
      <c r="X20" s="27">
        <v>1</v>
      </c>
      <c r="Y20" s="28"/>
      <c r="Z20" s="27" t="s">
        <v>2</v>
      </c>
      <c r="AA20" s="28"/>
      <c r="AB20" s="27" t="s">
        <v>2</v>
      </c>
      <c r="AC20" s="28"/>
      <c r="AD20" s="27" t="s">
        <v>2</v>
      </c>
      <c r="AE20" s="28"/>
      <c r="AF20" s="27">
        <v>2</v>
      </c>
      <c r="AG20" s="43"/>
      <c r="AH20" s="27" t="s">
        <v>2</v>
      </c>
      <c r="AI20" s="43"/>
      <c r="AJ20" s="27" t="s">
        <v>2</v>
      </c>
      <c r="AK20" s="41" t="s">
        <v>190</v>
      </c>
      <c r="AL20" s="27" t="s">
        <v>2</v>
      </c>
    </row>
    <row r="21" spans="1:39" ht="14.1" customHeight="1" x14ac:dyDescent="0.2">
      <c r="A21" s="22">
        <v>17</v>
      </c>
      <c r="B21" s="22"/>
      <c r="C21" s="4" t="s">
        <v>24</v>
      </c>
      <c r="D21" s="141" t="s">
        <v>3</v>
      </c>
      <c r="E21" s="25"/>
      <c r="F21" s="24">
        <f>IF(SUM(AD21,AF21,AH21,AJ21,AL21),SUM(AD21,AF21,AH21,AJ21,AL21),"–")</f>
        <v>1</v>
      </c>
      <c r="G21" s="26"/>
      <c r="H21" s="27" t="s">
        <v>3</v>
      </c>
      <c r="I21" s="28"/>
      <c r="J21" s="27" t="s">
        <v>3</v>
      </c>
      <c r="K21" s="28"/>
      <c r="L21" s="27" t="s">
        <v>3</v>
      </c>
      <c r="M21" s="28"/>
      <c r="N21" s="27" t="s">
        <v>3</v>
      </c>
      <c r="O21" s="28"/>
      <c r="P21" s="27" t="s">
        <v>3</v>
      </c>
      <c r="Q21" s="28"/>
      <c r="R21" s="27" t="s">
        <v>3</v>
      </c>
      <c r="S21" s="32"/>
      <c r="T21" s="27" t="s">
        <v>3</v>
      </c>
      <c r="U21" s="19"/>
      <c r="V21" s="27" t="s">
        <v>3</v>
      </c>
      <c r="W21" s="28"/>
      <c r="X21" s="27" t="s">
        <v>3</v>
      </c>
      <c r="Y21" s="28"/>
      <c r="Z21" s="27" t="s">
        <v>2</v>
      </c>
      <c r="AA21" s="28"/>
      <c r="AB21" s="27" t="s">
        <v>2</v>
      </c>
      <c r="AC21" s="28"/>
      <c r="AD21" s="27" t="s">
        <v>2</v>
      </c>
      <c r="AE21" s="28"/>
      <c r="AF21" s="27">
        <v>1</v>
      </c>
      <c r="AG21" s="43"/>
      <c r="AH21" s="27" t="s">
        <v>2</v>
      </c>
      <c r="AI21" s="43"/>
      <c r="AJ21" s="27" t="s">
        <v>2</v>
      </c>
      <c r="AK21" s="41" t="s">
        <v>190</v>
      </c>
      <c r="AL21" s="27" t="s">
        <v>2</v>
      </c>
    </row>
    <row r="22" spans="1:39" ht="14.1" customHeight="1" x14ac:dyDescent="0.2">
      <c r="A22" s="22">
        <v>18</v>
      </c>
      <c r="B22" s="22"/>
      <c r="C22" s="4" t="s">
        <v>25</v>
      </c>
      <c r="D22" s="141" t="s">
        <v>3</v>
      </c>
      <c r="E22" s="99"/>
      <c r="F22" s="24">
        <f t="shared" si="0"/>
        <v>1</v>
      </c>
      <c r="G22" s="26"/>
      <c r="H22" s="27" t="s">
        <v>3</v>
      </c>
      <c r="I22" s="28"/>
      <c r="J22" s="27" t="s">
        <v>3</v>
      </c>
      <c r="K22" s="28"/>
      <c r="L22" s="27" t="s">
        <v>3</v>
      </c>
      <c r="M22" s="28"/>
      <c r="N22" s="27" t="s">
        <v>3</v>
      </c>
      <c r="O22" s="28"/>
      <c r="P22" s="27" t="s">
        <v>3</v>
      </c>
      <c r="Q22" s="28"/>
      <c r="R22" s="27" t="s">
        <v>3</v>
      </c>
      <c r="S22" s="32"/>
      <c r="T22" s="27" t="s">
        <v>3</v>
      </c>
      <c r="U22" s="19"/>
      <c r="V22" s="27" t="s">
        <v>3</v>
      </c>
      <c r="W22" s="28"/>
      <c r="X22" s="27" t="s">
        <v>3</v>
      </c>
      <c r="Y22" s="28"/>
      <c r="Z22" s="27" t="s">
        <v>2</v>
      </c>
      <c r="AA22" s="28"/>
      <c r="AB22" s="27" t="s">
        <v>2</v>
      </c>
      <c r="AC22" s="28"/>
      <c r="AD22" s="27" t="s">
        <v>2</v>
      </c>
      <c r="AE22" s="28"/>
      <c r="AF22" s="27">
        <v>1</v>
      </c>
      <c r="AG22" s="43"/>
      <c r="AH22" s="27" t="s">
        <v>2</v>
      </c>
      <c r="AI22" s="43"/>
      <c r="AJ22" s="27" t="s">
        <v>2</v>
      </c>
      <c r="AK22" s="41" t="s">
        <v>190</v>
      </c>
      <c r="AL22" s="27" t="s">
        <v>2</v>
      </c>
    </row>
    <row r="23" spans="1:39" s="21" customFormat="1" ht="14.1" customHeight="1" x14ac:dyDescent="0.2">
      <c r="A23" s="22">
        <v>19</v>
      </c>
      <c r="B23" s="96"/>
      <c r="C23" s="23" t="s">
        <v>61</v>
      </c>
      <c r="D23" s="98">
        <f>IF(SUM(T23,V23,X23,Z23,AB23)&gt;0,SUM(T23,V23,X23,Z23,AB23),"–")</f>
        <v>123</v>
      </c>
      <c r="F23" s="98">
        <f t="shared" si="0"/>
        <v>99</v>
      </c>
      <c r="G23" s="104"/>
      <c r="H23" s="105">
        <f>IF(SUM(H5,H8,H11,H17,H20)&gt;0,SUM(H5,H8,H11,H17,H20),"–")</f>
        <v>19</v>
      </c>
      <c r="I23" s="102"/>
      <c r="J23" s="105">
        <f>IF(SUM(J5,J8,J11,J17,J20)&gt;0,SUM(J5,J8,J11,J17,J20),"–")</f>
        <v>15</v>
      </c>
      <c r="K23" s="102"/>
      <c r="L23" s="105">
        <f>IF(SUM(L5,L8,L11,L17,L20)&gt;0,SUM(L5,L8,L11,L17,L20),"–")</f>
        <v>18</v>
      </c>
      <c r="M23" s="102"/>
      <c r="N23" s="105">
        <f>IF(SUM(N5,N8,N11,N17,N20)&gt;0,SUM(N5,N8,N11,N17,N20),"–")</f>
        <v>20</v>
      </c>
      <c r="O23" s="102"/>
      <c r="P23" s="105">
        <f>IF(SUM(P5,P8,P11,P17,P20)&gt;0,SUM(P5,P8,P11,P17,P20),"–")</f>
        <v>26</v>
      </c>
      <c r="Q23" s="102"/>
      <c r="R23" s="105">
        <f>IF(SUM(R5,R8,R11,R17,R20)&gt;0,SUM(R5,R8,R11,R17,R20),"–")</f>
        <v>21</v>
      </c>
      <c r="S23" s="102"/>
      <c r="T23" s="105">
        <f>IF(SUM(T5,T8,T11,T17,T20)&gt;0,SUM(T5,T8,T11,T17,T20),"–")</f>
        <v>19</v>
      </c>
      <c r="U23" s="102"/>
      <c r="V23" s="105">
        <f>IF(SUM(V5,V8,V11,V17,V20)&gt;0,SUM(V5,V8,V11,V17,V20),"–")</f>
        <v>25</v>
      </c>
      <c r="W23" s="102"/>
      <c r="X23" s="105">
        <f>IF(SUM(X5,X8,X11,X17,X20)&gt;0,SUM(X5,X8,X11,X17,X20),"–")</f>
        <v>15</v>
      </c>
      <c r="Y23" s="102"/>
      <c r="Z23" s="105">
        <f>IF(SUM(Z5,Z8,Z11,Z17,Z20)&gt;0,SUM(Z5,Z8,Z11,Z17,Z20),"–")</f>
        <v>19</v>
      </c>
      <c r="AA23" s="102"/>
      <c r="AB23" s="105">
        <f>IF(SUM(AB5,AB8,AB11,AB17,AB20)&gt;0,SUM(AB5,AB8,AB11,AB17,AB20),"–")</f>
        <v>45</v>
      </c>
      <c r="AC23" s="102"/>
      <c r="AD23" s="105">
        <f>IF(SUM(AD5,AD8,AD11,AD17,AD20)&gt;0,SUM(AD5,AD8,AD11,AD17,AD20),"–")</f>
        <v>25</v>
      </c>
      <c r="AE23" s="102"/>
      <c r="AF23" s="105">
        <f>IF(SUM(AF5,AF8,AF11,AF17,AF20)&gt;0,SUM(AF5,AF8,AF11,AF17,AF20),"–")</f>
        <v>15</v>
      </c>
      <c r="AG23" s="107"/>
      <c r="AH23" s="105">
        <f>IF(SUM(AH5,AH8,AH11,AH17,AH20)&gt;0,SUM(AH5,AH8,AH11,AH17,AH20),"–")</f>
        <v>18</v>
      </c>
      <c r="AI23" s="107"/>
      <c r="AJ23" s="105">
        <f>IF(SUM(AJ5,AJ8,AJ11,AJ14,AJ17,AJ20)&gt;0,SUM(AJ5,AJ8,AJ11,AJ14,AJ17,AJ20),"–")</f>
        <v>25</v>
      </c>
      <c r="AK23" s="107"/>
      <c r="AL23" s="105">
        <f>IF(SUM(AL5,AL8,AL11,AL14,AL17,AL20)&gt;0,SUM(AL5,AL8,AL11,AL17,AL20),"–")</f>
        <v>16</v>
      </c>
    </row>
    <row r="24" spans="1:39" s="21" customFormat="1" ht="14.1" customHeight="1" x14ac:dyDescent="0.2">
      <c r="A24" s="22">
        <v>20</v>
      </c>
      <c r="B24" s="96"/>
      <c r="C24" s="111" t="s">
        <v>70</v>
      </c>
      <c r="D24" s="159" t="s">
        <v>3</v>
      </c>
      <c r="E24" s="99"/>
      <c r="F24" s="24">
        <f>IF(SUM(AD24,AF24,AH24,AJ24,AL24),SUM(AD24,AF24,AH24,AJ24,AL24),"–")</f>
        <v>27</v>
      </c>
      <c r="G24" s="104"/>
      <c r="H24" s="105" t="s">
        <v>3</v>
      </c>
      <c r="I24" s="102"/>
      <c r="J24" s="105" t="s">
        <v>3</v>
      </c>
      <c r="K24" s="102"/>
      <c r="L24" s="105" t="s">
        <v>3</v>
      </c>
      <c r="M24" s="102"/>
      <c r="N24" s="105" t="s">
        <v>3</v>
      </c>
      <c r="O24" s="102"/>
      <c r="P24" s="105" t="s">
        <v>3</v>
      </c>
      <c r="Q24" s="102"/>
      <c r="R24" s="105" t="s">
        <v>3</v>
      </c>
      <c r="S24" s="102"/>
      <c r="T24" s="105" t="s">
        <v>3</v>
      </c>
      <c r="U24" s="102"/>
      <c r="V24" s="105" t="s">
        <v>3</v>
      </c>
      <c r="W24" s="102"/>
      <c r="X24" s="105" t="s">
        <v>3</v>
      </c>
      <c r="Y24" s="102"/>
      <c r="Z24" s="105">
        <f>IF(SUM(Z6,Z9,Z12,Z18,Z21)&gt;0,SUM(Z6,Z9,Z12,Z18,Z21),"–")</f>
        <v>8</v>
      </c>
      <c r="AA24" s="102"/>
      <c r="AB24" s="105">
        <f>IF(SUM(AB6,AB9,AB12,AB18,AB21)&gt;0,SUM(AB6,AB9,AB12,AB18,AB21),"–")</f>
        <v>10</v>
      </c>
      <c r="AC24" s="102"/>
      <c r="AD24" s="105">
        <f>IF(SUM(AD6,AD9,AD12,AD18,AD21)&gt;0,SUM(AD6,AD9,AD12,AD18,AD21),"–")</f>
        <v>8</v>
      </c>
      <c r="AE24" s="102"/>
      <c r="AF24" s="105">
        <f>IF(SUM(AF6,AF9,AF12,AF18,AF21)&gt;0,SUM(AF6,AF9,AF12,AF18,AF21),"–")</f>
        <v>4</v>
      </c>
      <c r="AG24" s="107"/>
      <c r="AH24" s="105">
        <f>IF(SUM(AH6,AH9,AH12,AH18,AH21)&gt;0,SUM(AH6,AH9,AH12,AH18,AH21),"–")</f>
        <v>6</v>
      </c>
      <c r="AI24" s="107"/>
      <c r="AJ24" s="105">
        <f>IF(SUM(AJ6,AJ9,AJ12,AJ15,AJ18,AJ21)&gt;0,SUM(AJ6,AJ9,AJ12,AJ15,AJ18,AJ21),"–")</f>
        <v>6</v>
      </c>
      <c r="AK24" s="107"/>
      <c r="AL24" s="105">
        <f>IF(SUM(AL6,AL9,AL12,AL15,AL18,AL21)&gt;0,SUM(AL6,AL9,AL12,AL18,AL21),"–")</f>
        <v>3</v>
      </c>
    </row>
    <row r="25" spans="1:39" s="21" customFormat="1" ht="14.1" customHeight="1" x14ac:dyDescent="0.2">
      <c r="A25" s="22">
        <v>21</v>
      </c>
      <c r="B25" s="96"/>
      <c r="C25" s="111" t="s">
        <v>71</v>
      </c>
      <c r="D25" s="159" t="s">
        <v>3</v>
      </c>
      <c r="E25" s="99"/>
      <c r="F25" s="24">
        <f>IF(SUM(AD25,AF25,AH25,AJ25,AL25),SUM(AD25,AF25,AH25,AJ25,AL25),"–")</f>
        <v>72</v>
      </c>
      <c r="G25" s="104"/>
      <c r="H25" s="105" t="s">
        <v>3</v>
      </c>
      <c r="I25" s="102"/>
      <c r="J25" s="105" t="s">
        <v>3</v>
      </c>
      <c r="K25" s="102"/>
      <c r="L25" s="105" t="s">
        <v>3</v>
      </c>
      <c r="M25" s="102"/>
      <c r="N25" s="105" t="s">
        <v>3</v>
      </c>
      <c r="O25" s="102"/>
      <c r="P25" s="105" t="s">
        <v>3</v>
      </c>
      <c r="Q25" s="102"/>
      <c r="R25" s="105" t="s">
        <v>3</v>
      </c>
      <c r="S25" s="102"/>
      <c r="T25" s="105" t="s">
        <v>3</v>
      </c>
      <c r="U25" s="102"/>
      <c r="V25" s="105" t="s">
        <v>3</v>
      </c>
      <c r="W25" s="102"/>
      <c r="X25" s="105" t="s">
        <v>3</v>
      </c>
      <c r="Y25" s="102"/>
      <c r="Z25" s="105">
        <f>IF(SUM(Z7,Z10,Z13,Z19,Z22)&gt;0,SUM(Z7,Z10,Z13,Z19,Z22),"–")</f>
        <v>11</v>
      </c>
      <c r="AA25" s="102"/>
      <c r="AB25" s="105">
        <f>IF(SUM(AB7,AB10,AB13,AB19,AB22)&gt;0,SUM(AB7,AB10,AB13,AB19,AB22),"–")</f>
        <v>35</v>
      </c>
      <c r="AC25" s="102"/>
      <c r="AD25" s="105">
        <f>IF(SUM(AD7,AD10,AD13,AD19,AD22)&gt;0,SUM(AD7,AD10,AD13,AD19,AD22),"–")</f>
        <v>17</v>
      </c>
      <c r="AE25" s="102"/>
      <c r="AF25" s="105">
        <f>IF(SUM(AF7,AF10,AF13,AF19,AF22)&gt;0,SUM(AF7,AF10,AF13,AF19,AF22),"–")</f>
        <v>11</v>
      </c>
      <c r="AG25" s="107"/>
      <c r="AH25" s="105">
        <f>IF(SUM(AH7,AH10,AH13,AH19,AH22)&gt;0,SUM(AH7,AH10,AH13,AH19,AH22),"–")</f>
        <v>12</v>
      </c>
      <c r="AI25" s="107"/>
      <c r="AJ25" s="105">
        <f>IF(SUM(AJ7,AJ10,AJ13,AJ16,AJ19,AJ22)&gt;0,SUM(AJ7,AJ10,AJ13,AJ16,AJ19,AJ22),"–")</f>
        <v>19</v>
      </c>
      <c r="AK25" s="107"/>
      <c r="AL25" s="105">
        <f>IF(SUM(AL7,AL10,AL13,AL16,AL19,AL22)&gt;0,SUM(AL7,AL10,AL13,AL19,AL22),"–")</f>
        <v>13</v>
      </c>
    </row>
    <row r="26" spans="1:39" s="21" customFormat="1" ht="18" customHeight="1" x14ac:dyDescent="0.2">
      <c r="A26" s="22">
        <v>22</v>
      </c>
      <c r="B26" s="96"/>
      <c r="C26" s="113" t="s">
        <v>62</v>
      </c>
      <c r="D26" s="98">
        <f>IF(SUM(T26,V26,X26,Z26,AB26)&gt;0,SUM(T26,V26,X26,Z26,AB26),"–")</f>
        <v>344</v>
      </c>
      <c r="E26" s="99"/>
      <c r="F26" s="98">
        <f t="shared" si="0"/>
        <v>399</v>
      </c>
      <c r="G26" s="104"/>
      <c r="H26" s="108">
        <v>53</v>
      </c>
      <c r="I26" s="102"/>
      <c r="J26" s="108">
        <v>63</v>
      </c>
      <c r="K26" s="102"/>
      <c r="L26" s="108">
        <v>63</v>
      </c>
      <c r="M26" s="102"/>
      <c r="N26" s="108">
        <v>59</v>
      </c>
      <c r="O26" s="102"/>
      <c r="P26" s="108">
        <v>58</v>
      </c>
      <c r="Q26" s="102"/>
      <c r="R26" s="108">
        <v>47</v>
      </c>
      <c r="S26" s="102"/>
      <c r="T26" s="108">
        <v>65</v>
      </c>
      <c r="U26" s="102"/>
      <c r="V26" s="108">
        <v>76</v>
      </c>
      <c r="W26" s="102"/>
      <c r="X26" s="108">
        <v>72</v>
      </c>
      <c r="Y26" s="102"/>
      <c r="Z26" s="108">
        <v>65</v>
      </c>
      <c r="AA26" s="102"/>
      <c r="AB26" s="105">
        <v>66</v>
      </c>
      <c r="AC26" s="102"/>
      <c r="AD26" s="105">
        <v>57</v>
      </c>
      <c r="AE26" s="109"/>
      <c r="AF26" s="105">
        <v>84</v>
      </c>
      <c r="AG26" s="107"/>
      <c r="AH26" s="105">
        <v>93</v>
      </c>
      <c r="AI26" s="107"/>
      <c r="AJ26" s="105">
        <v>78</v>
      </c>
      <c r="AK26" s="107"/>
      <c r="AL26" s="193">
        <v>87</v>
      </c>
    </row>
    <row r="27" spans="1:39" s="21" customFormat="1" ht="14.1" customHeight="1" x14ac:dyDescent="0.2">
      <c r="A27" s="22">
        <v>23</v>
      </c>
      <c r="B27" s="96"/>
      <c r="C27" s="111" t="s">
        <v>70</v>
      </c>
      <c r="D27" s="159" t="s">
        <v>3</v>
      </c>
      <c r="E27" s="99"/>
      <c r="F27" s="24">
        <f t="shared" si="0"/>
        <v>121</v>
      </c>
      <c r="G27" s="104"/>
      <c r="H27" s="105" t="s">
        <v>3</v>
      </c>
      <c r="I27" s="102"/>
      <c r="J27" s="105" t="s">
        <v>3</v>
      </c>
      <c r="K27" s="102"/>
      <c r="L27" s="105" t="s">
        <v>3</v>
      </c>
      <c r="M27" s="102"/>
      <c r="N27" s="105" t="s">
        <v>3</v>
      </c>
      <c r="O27" s="102"/>
      <c r="P27" s="105" t="s">
        <v>3</v>
      </c>
      <c r="Q27" s="102"/>
      <c r="R27" s="105" t="s">
        <v>3</v>
      </c>
      <c r="S27" s="102"/>
      <c r="T27" s="105" t="s">
        <v>3</v>
      </c>
      <c r="U27" s="102"/>
      <c r="V27" s="105" t="s">
        <v>3</v>
      </c>
      <c r="W27" s="102"/>
      <c r="X27" s="105" t="s">
        <v>3</v>
      </c>
      <c r="Y27" s="102"/>
      <c r="Z27" s="108">
        <v>30</v>
      </c>
      <c r="AA27" s="102"/>
      <c r="AB27" s="105">
        <v>17</v>
      </c>
      <c r="AC27" s="102"/>
      <c r="AD27" s="105">
        <v>17</v>
      </c>
      <c r="AE27" s="109"/>
      <c r="AF27" s="105">
        <v>22</v>
      </c>
      <c r="AG27" s="107"/>
      <c r="AH27" s="105">
        <v>35</v>
      </c>
      <c r="AI27" s="107"/>
      <c r="AJ27" s="105">
        <v>26</v>
      </c>
      <c r="AK27" s="107"/>
      <c r="AL27" s="190">
        <v>21</v>
      </c>
    </row>
    <row r="28" spans="1:39" s="21" customFormat="1" ht="14.1" customHeight="1" x14ac:dyDescent="0.2">
      <c r="A28" s="22">
        <v>24</v>
      </c>
      <c r="B28" s="96"/>
      <c r="C28" s="111" t="s">
        <v>71</v>
      </c>
      <c r="D28" s="159" t="s">
        <v>3</v>
      </c>
      <c r="E28" s="99"/>
      <c r="F28" s="24">
        <f t="shared" si="0"/>
        <v>278</v>
      </c>
      <c r="G28" s="104"/>
      <c r="H28" s="105" t="s">
        <v>3</v>
      </c>
      <c r="I28" s="102"/>
      <c r="J28" s="105" t="s">
        <v>3</v>
      </c>
      <c r="K28" s="102"/>
      <c r="L28" s="105" t="s">
        <v>3</v>
      </c>
      <c r="M28" s="102"/>
      <c r="N28" s="105" t="s">
        <v>3</v>
      </c>
      <c r="O28" s="102"/>
      <c r="P28" s="105" t="s">
        <v>3</v>
      </c>
      <c r="Q28" s="102"/>
      <c r="R28" s="105" t="s">
        <v>3</v>
      </c>
      <c r="S28" s="102"/>
      <c r="T28" s="105" t="s">
        <v>3</v>
      </c>
      <c r="U28" s="102"/>
      <c r="V28" s="105" t="s">
        <v>3</v>
      </c>
      <c r="W28" s="102"/>
      <c r="X28" s="105" t="s">
        <v>3</v>
      </c>
      <c r="Y28" s="102"/>
      <c r="Z28" s="108">
        <v>35</v>
      </c>
      <c r="AA28" s="102"/>
      <c r="AB28" s="105">
        <v>49</v>
      </c>
      <c r="AC28" s="102"/>
      <c r="AD28" s="105">
        <v>40</v>
      </c>
      <c r="AE28" s="109"/>
      <c r="AF28" s="105">
        <v>62</v>
      </c>
      <c r="AG28" s="107"/>
      <c r="AH28" s="105">
        <v>58</v>
      </c>
      <c r="AI28" s="107"/>
      <c r="AJ28" s="105">
        <v>52</v>
      </c>
      <c r="AK28" s="107"/>
      <c r="AL28" s="190">
        <v>66</v>
      </c>
    </row>
    <row r="29" spans="1:39" ht="30" customHeight="1" x14ac:dyDescent="0.2">
      <c r="A29" s="22"/>
      <c r="B29" s="22"/>
      <c r="C29" s="23" t="s">
        <v>52</v>
      </c>
      <c r="D29" s="24"/>
      <c r="E29" s="25"/>
      <c r="F29" s="24"/>
      <c r="G29" s="26"/>
      <c r="H29" s="43"/>
      <c r="I29" s="29"/>
      <c r="J29" s="43"/>
      <c r="K29" s="29"/>
      <c r="L29" s="43"/>
      <c r="M29" s="88"/>
      <c r="N29" s="43"/>
      <c r="O29" s="29"/>
      <c r="P29" s="43"/>
      <c r="Q29" s="88"/>
      <c r="R29" s="31"/>
      <c r="S29" s="43"/>
      <c r="T29" s="31"/>
      <c r="U29" s="43"/>
      <c r="V29" s="31"/>
      <c r="W29" s="43"/>
      <c r="X29" s="43"/>
      <c r="Y29" s="29"/>
      <c r="Z29" s="43"/>
      <c r="AA29" s="88"/>
      <c r="AB29" s="31"/>
      <c r="AC29" s="43"/>
      <c r="AD29" s="31"/>
      <c r="AE29" s="43"/>
      <c r="AF29" s="31"/>
      <c r="AG29" s="43"/>
      <c r="AH29" s="31"/>
      <c r="AI29" s="43"/>
      <c r="AJ29" s="31"/>
      <c r="AK29" s="43"/>
    </row>
    <row r="30" spans="1:39" ht="14.1" customHeight="1" x14ac:dyDescent="0.2">
      <c r="A30" s="22">
        <v>25</v>
      </c>
      <c r="B30" s="22"/>
      <c r="C30" s="30" t="s">
        <v>139</v>
      </c>
      <c r="D30" s="24">
        <f>IF(SUM(T30,V30,X30,Z30,AB30)&gt;0,SUM(T30,V30,X30,Z30,AB30),"–")</f>
        <v>2</v>
      </c>
      <c r="E30" s="25"/>
      <c r="F30" s="24" t="str">
        <f>IF(SUM(AD30,AF30,AH30,AJ30,AL30),SUM(AD30,AF30,AH30,AJ30,AL30),"–")</f>
        <v>–</v>
      </c>
      <c r="G30" s="26"/>
      <c r="H30" s="33" t="str">
        <f>H5</f>
        <v>–</v>
      </c>
      <c r="I30" s="29"/>
      <c r="J30" s="33" t="str">
        <f>J5</f>
        <v>–</v>
      </c>
      <c r="K30" s="29"/>
      <c r="L30" s="33" t="str">
        <f>L5</f>
        <v>–</v>
      </c>
      <c r="M30" s="29"/>
      <c r="N30" s="33">
        <f>N5</f>
        <v>1</v>
      </c>
      <c r="O30" s="29"/>
      <c r="P30" s="33">
        <f>P5</f>
        <v>3</v>
      </c>
      <c r="Q30" s="29"/>
      <c r="R30" s="33" t="str">
        <f>R5</f>
        <v>–</v>
      </c>
      <c r="S30" s="33"/>
      <c r="T30" s="33" t="str">
        <f>T5</f>
        <v>–</v>
      </c>
      <c r="U30" s="33"/>
      <c r="V30" s="33" t="str">
        <f>V5</f>
        <v>–</v>
      </c>
      <c r="W30" s="33"/>
      <c r="X30" s="33" t="str">
        <f>X5</f>
        <v>–</v>
      </c>
      <c r="Y30" s="29"/>
      <c r="Z30" s="33" t="str">
        <f>Z5</f>
        <v>–</v>
      </c>
      <c r="AA30" s="29"/>
      <c r="AB30" s="33">
        <f>AB5</f>
        <v>2</v>
      </c>
      <c r="AC30" s="33"/>
      <c r="AD30" s="33" t="str">
        <f>AD5</f>
        <v>–</v>
      </c>
      <c r="AE30" s="33"/>
      <c r="AF30" s="33" t="str">
        <f>AF5</f>
        <v>–</v>
      </c>
      <c r="AG30" s="33"/>
      <c r="AH30" s="33" t="str">
        <f>AH5</f>
        <v>–</v>
      </c>
      <c r="AI30" s="33"/>
      <c r="AJ30" s="33" t="str">
        <f>AJ5</f>
        <v>–</v>
      </c>
      <c r="AK30" s="33"/>
      <c r="AL30" s="33" t="str">
        <f>AL5</f>
        <v>–</v>
      </c>
      <c r="AM30" s="33"/>
    </row>
    <row r="31" spans="1:39" ht="14.1" customHeight="1" x14ac:dyDescent="0.2">
      <c r="A31" s="22">
        <v>26</v>
      </c>
      <c r="B31" s="22"/>
      <c r="C31" s="4" t="s">
        <v>74</v>
      </c>
      <c r="D31" s="199">
        <v>2.3109685500290026E-2</v>
      </c>
      <c r="E31" s="161"/>
      <c r="F31" s="24" t="s">
        <v>2</v>
      </c>
      <c r="G31" s="69"/>
      <c r="H31" s="27" t="s">
        <v>2</v>
      </c>
      <c r="I31" s="71"/>
      <c r="J31" s="27" t="s">
        <v>2</v>
      </c>
      <c r="K31" s="71"/>
      <c r="L31" s="27" t="s">
        <v>2</v>
      </c>
      <c r="M31" s="71"/>
      <c r="N31" s="70">
        <v>6.8965517241379309E-2</v>
      </c>
      <c r="O31" s="71"/>
      <c r="P31" s="70">
        <v>0.20408163265306123</v>
      </c>
      <c r="Q31" s="71"/>
      <c r="R31" s="27" t="s">
        <v>2</v>
      </c>
      <c r="S31" s="72"/>
      <c r="T31" s="27" t="s">
        <v>2</v>
      </c>
      <c r="U31" s="72"/>
      <c r="V31" s="27" t="s">
        <v>2</v>
      </c>
      <c r="W31" s="72"/>
      <c r="X31" s="27" t="s">
        <v>2</v>
      </c>
      <c r="Y31" s="71"/>
      <c r="Z31" s="27" t="s">
        <v>2</v>
      </c>
      <c r="AA31" s="71"/>
      <c r="AB31" s="70">
        <v>0.111731843575419</v>
      </c>
      <c r="AC31" s="72"/>
      <c r="AD31" s="27" t="s">
        <v>2</v>
      </c>
      <c r="AE31" s="72"/>
      <c r="AF31" s="27" t="s">
        <v>2</v>
      </c>
      <c r="AG31" s="72"/>
      <c r="AH31" s="27" t="s">
        <v>2</v>
      </c>
      <c r="AI31" s="72"/>
      <c r="AJ31" s="27" t="s">
        <v>2</v>
      </c>
      <c r="AK31" s="72"/>
      <c r="AL31" s="27" t="s">
        <v>2</v>
      </c>
    </row>
    <row r="32" spans="1:39" ht="24" customHeight="1" x14ac:dyDescent="0.2">
      <c r="A32" s="22">
        <v>27</v>
      </c>
      <c r="B32" s="22"/>
      <c r="C32" s="4" t="s">
        <v>45</v>
      </c>
      <c r="D32" s="199">
        <v>3.7383177570093455E-2</v>
      </c>
      <c r="E32" s="160"/>
      <c r="F32" s="24" t="s">
        <v>2</v>
      </c>
      <c r="G32" s="89"/>
      <c r="H32" s="27" t="s">
        <v>2</v>
      </c>
      <c r="I32" s="71"/>
      <c r="J32" s="27" t="s">
        <v>2</v>
      </c>
      <c r="K32" s="71"/>
      <c r="L32" s="27" t="s">
        <v>2</v>
      </c>
      <c r="M32" s="71"/>
      <c r="N32" s="70">
        <v>0.11319900384876613</v>
      </c>
      <c r="O32" s="71"/>
      <c r="P32" s="70">
        <v>0.3465003465003465</v>
      </c>
      <c r="Q32" s="71"/>
      <c r="R32" s="27" t="s">
        <v>2</v>
      </c>
      <c r="S32" s="72"/>
      <c r="T32" s="27" t="s">
        <v>2</v>
      </c>
      <c r="U32" s="72"/>
      <c r="V32" s="27" t="s">
        <v>2</v>
      </c>
      <c r="W32" s="72"/>
      <c r="X32" s="27" t="s">
        <v>2</v>
      </c>
      <c r="Y32" s="71"/>
      <c r="Z32" s="27" t="s">
        <v>2</v>
      </c>
      <c r="AA32" s="71"/>
      <c r="AB32" s="70">
        <v>0.17929179740026896</v>
      </c>
      <c r="AC32" s="72"/>
      <c r="AD32" s="27" t="s">
        <v>2</v>
      </c>
      <c r="AE32" s="72"/>
      <c r="AF32" s="27" t="s">
        <v>2</v>
      </c>
      <c r="AG32" s="72"/>
      <c r="AH32" s="27" t="s">
        <v>2</v>
      </c>
      <c r="AI32" s="72"/>
      <c r="AJ32" s="27" t="s">
        <v>2</v>
      </c>
      <c r="AK32" s="72"/>
      <c r="AL32" s="27" t="s">
        <v>2</v>
      </c>
    </row>
    <row r="33" spans="1:39" ht="14.1" customHeight="1" x14ac:dyDescent="0.2">
      <c r="A33" s="57"/>
      <c r="B33" s="57"/>
      <c r="C33" s="16"/>
      <c r="D33" s="58"/>
      <c r="E33" s="59"/>
      <c r="F33" s="58"/>
      <c r="G33" s="60"/>
      <c r="H33" s="61"/>
      <c r="I33" s="62"/>
      <c r="J33" s="61"/>
      <c r="K33" s="62"/>
      <c r="L33" s="61"/>
      <c r="M33" s="62"/>
      <c r="N33" s="61"/>
      <c r="O33" s="62"/>
      <c r="P33" s="63"/>
      <c r="Q33" s="62"/>
      <c r="R33" s="61"/>
      <c r="S33" s="62"/>
      <c r="T33" s="61"/>
      <c r="U33" s="62"/>
      <c r="V33" s="61"/>
      <c r="W33" s="62"/>
      <c r="X33" s="61"/>
      <c r="Y33" s="62"/>
      <c r="Z33" s="61"/>
      <c r="AA33" s="62"/>
      <c r="AB33" s="61"/>
      <c r="AC33" s="62"/>
      <c r="AD33" s="63"/>
      <c r="AE33" s="62"/>
      <c r="AF33" s="63"/>
      <c r="AG33" s="64"/>
      <c r="AH33" s="63"/>
      <c r="AI33" s="64"/>
      <c r="AJ33" s="63"/>
      <c r="AK33" s="64"/>
      <c r="AL33" s="64"/>
      <c r="AM33" s="64"/>
    </row>
    <row r="34" spans="1:39" ht="14.1" customHeight="1" x14ac:dyDescent="0.2">
      <c r="A34" s="42"/>
      <c r="B34" s="42"/>
      <c r="C34" s="44"/>
      <c r="D34" s="52"/>
      <c r="E34" s="65"/>
      <c r="F34" s="52"/>
      <c r="G34" s="65"/>
      <c r="H34" s="52"/>
      <c r="I34" s="65"/>
      <c r="J34" s="52"/>
      <c r="K34" s="65"/>
      <c r="L34" s="52"/>
      <c r="M34" s="65"/>
      <c r="N34" s="52"/>
      <c r="O34" s="65"/>
      <c r="P34" s="52"/>
      <c r="Q34" s="65"/>
      <c r="R34" s="52"/>
      <c r="S34" s="65"/>
      <c r="T34" s="52"/>
      <c r="U34" s="65"/>
      <c r="V34" s="52"/>
      <c r="W34" s="65"/>
      <c r="X34" s="52"/>
      <c r="Y34" s="65"/>
      <c r="Z34" s="52"/>
      <c r="AA34" s="65"/>
      <c r="AB34" s="52"/>
      <c r="AC34" s="65"/>
      <c r="AD34" s="52"/>
      <c r="AE34" s="65"/>
      <c r="AF34" s="52"/>
      <c r="AG34" s="65"/>
      <c r="AH34" s="52"/>
      <c r="AI34" s="65"/>
      <c r="AJ34" s="52"/>
      <c r="AK34" s="65"/>
    </row>
    <row r="35" spans="1:39" s="5" customFormat="1" ht="14.1" customHeight="1" x14ac:dyDescent="0.2">
      <c r="A35" s="38"/>
      <c r="C35" s="44" t="s">
        <v>7</v>
      </c>
    </row>
    <row r="36" spans="1:39" s="5" customFormat="1" ht="14.1" customHeight="1" x14ac:dyDescent="0.2">
      <c r="A36" s="38"/>
      <c r="C36" s="5" t="s">
        <v>186</v>
      </c>
    </row>
    <row r="37" spans="1:39" s="5" customFormat="1" ht="12.75" customHeight="1" x14ac:dyDescent="0.2">
      <c r="A37" s="38"/>
      <c r="C37" s="15" t="s">
        <v>181</v>
      </c>
      <c r="D37" s="15"/>
    </row>
    <row r="38" spans="1:39" s="5" customFormat="1" ht="12.75" customHeight="1" x14ac:dyDescent="0.2">
      <c r="B38" s="15"/>
      <c r="C38" s="15"/>
    </row>
    <row r="39" spans="1:39" s="5" customFormat="1" ht="12.75" customHeight="1" x14ac:dyDescent="0.2">
      <c r="B39" s="15"/>
      <c r="E39" s="15"/>
    </row>
    <row r="40" spans="1:39" ht="12.75" customHeight="1" x14ac:dyDescent="0.2"/>
  </sheetData>
  <customSheetViews>
    <customSheetView guid="{EA424B0A-06A3-4874-B080-734BBB58792A}" showPageBreaks="1" showGridLines="0" printArea="1">
      <selection activeCell="Q20" sqref="Q20"/>
      <rowBreaks count="1" manualBreakCount="1">
        <brk id="43" max="16383" man="1"/>
      </rowBreaks>
      <pageMargins left="3.937007874015748E-2" right="3.937007874015748E-2" top="0.74803149606299213" bottom="0.74803149606299213" header="0.31496062992125984" footer="0.31496062992125984"/>
      <pageSetup paperSize="9" scale="87" orientation="portrait" r:id="rId1"/>
    </customSheetView>
    <customSheetView guid="{03452A04-CA67-46E6-B0A2-BCD750928530}" showGridLines="0" hiddenColumns="1">
      <selection activeCell="C14" sqref="C14:C16"/>
      <rowBreaks count="1" manualBreakCount="1">
        <brk id="40" max="16383" man="1"/>
      </rowBreaks>
      <pageMargins left="3.937007874015748E-2" right="3.937007874015748E-2" top="0.74803149606299213" bottom="0.74803149606299213" header="0.31496062992125984" footer="0.31496062992125984"/>
      <pageSetup paperSize="9" scale="87" orientation="portrait" r:id="rId2"/>
    </customSheetView>
  </customSheetViews>
  <mergeCells count="19">
    <mergeCell ref="AB3:AC3"/>
    <mergeCell ref="AD3:AE3"/>
    <mergeCell ref="AF3:AG3"/>
    <mergeCell ref="N3:O3"/>
    <mergeCell ref="P3:Q3"/>
    <mergeCell ref="R3:S3"/>
    <mergeCell ref="AL3:AM3"/>
    <mergeCell ref="A3:C3"/>
    <mergeCell ref="D3:E3"/>
    <mergeCell ref="F3:G3"/>
    <mergeCell ref="H3:I3"/>
    <mergeCell ref="J3:K3"/>
    <mergeCell ref="AJ3:AK3"/>
    <mergeCell ref="T3:U3"/>
    <mergeCell ref="V3:W3"/>
    <mergeCell ref="X3:Y3"/>
    <mergeCell ref="L3:M3"/>
    <mergeCell ref="AH3:AI3"/>
    <mergeCell ref="Z3:AA3"/>
  </mergeCells>
  <pageMargins left="0.39370078740157483" right="0.39370078740157483" top="0.59055118110236227" bottom="0.74803149606299213" header="0.31496062992125984" footer="0.31496062992125984"/>
  <pageSetup paperSize="9" orientation="portrait" r:id="rId3"/>
  <rowBreaks count="1" manualBreakCount="1">
    <brk id="43" max="16383" man="1"/>
  </rowBreaks>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2"/>
  <sheetViews>
    <sheetView showGridLines="0" zoomScaleNormal="100" zoomScaleSheetLayoutView="100" workbookViewId="0">
      <selection activeCell="AM1" sqref="AM1"/>
    </sheetView>
  </sheetViews>
  <sheetFormatPr defaultRowHeight="12.75" outlineLevelCol="1" x14ac:dyDescent="0.2"/>
  <cols>
    <col min="1" max="1" width="2.85546875" style="13" customWidth="1"/>
    <col min="2" max="2" width="0.85546875" style="13" customWidth="1"/>
    <col min="3" max="3" width="41.7109375" style="13" customWidth="1"/>
    <col min="4" max="4" width="6.7109375" style="13" customWidth="1"/>
    <col min="5" max="5" width="1.28515625" style="13" customWidth="1"/>
    <col min="6" max="6" width="6.7109375" style="13" customWidth="1"/>
    <col min="7" max="7" width="1.28515625" style="13" customWidth="1"/>
    <col min="8" max="8" width="4.7109375" style="13" hidden="1" customWidth="1" outlineLevel="1"/>
    <col min="9" max="9" width="1.28515625" style="13" hidden="1" customWidth="1" outlineLevel="1"/>
    <col min="10" max="10" width="4.7109375" style="13" hidden="1" customWidth="1" outlineLevel="1"/>
    <col min="11" max="11" width="1.28515625" style="13" hidden="1" customWidth="1" outlineLevel="1"/>
    <col min="12" max="12" width="4.7109375" style="13" hidden="1" customWidth="1" outlineLevel="1"/>
    <col min="13" max="13" width="1.28515625" style="13" hidden="1" customWidth="1" outlineLevel="1"/>
    <col min="14" max="14" width="4.7109375" style="13" hidden="1" customWidth="1" outlineLevel="1"/>
    <col min="15" max="15" width="1.28515625" style="13" hidden="1" customWidth="1" outlineLevel="1"/>
    <col min="16" max="16" width="4.7109375" style="13" hidden="1" customWidth="1" outlineLevel="1"/>
    <col min="17" max="17" width="1.28515625" style="13" hidden="1" customWidth="1" outlineLevel="1"/>
    <col min="18" max="18" width="4.7109375" style="13" hidden="1" customWidth="1" outlineLevel="1"/>
    <col min="19" max="19" width="1.28515625" style="13" hidden="1" customWidth="1" outlineLevel="1"/>
    <col min="20" max="20" width="4.7109375" style="13" hidden="1" customWidth="1" outlineLevel="1"/>
    <col min="21" max="21" width="1.28515625" style="13" hidden="1" customWidth="1" outlineLevel="1"/>
    <col min="22" max="22" width="4.7109375" style="13" hidden="1" customWidth="1" outlineLevel="1"/>
    <col min="23" max="23" width="1.28515625" style="13" hidden="1" customWidth="1" outlineLevel="1"/>
    <col min="24" max="24" width="4.7109375" style="13" hidden="1" customWidth="1" outlineLevel="1"/>
    <col min="25" max="25" width="1.28515625" style="13" hidden="1" customWidth="1" outlineLevel="1"/>
    <col min="26" max="26" width="4.7109375" style="13" hidden="1" customWidth="1" outlineLevel="1"/>
    <col min="27" max="27" width="1.28515625" style="13" hidden="1" customWidth="1" outlineLevel="1"/>
    <col min="28" max="28" width="4.7109375" style="13" customWidth="1" collapsed="1"/>
    <col min="29" max="29" width="1.28515625" style="13" customWidth="1"/>
    <col min="30" max="30" width="4.7109375" style="13" customWidth="1"/>
    <col min="31" max="31" width="1.28515625" style="13" customWidth="1"/>
    <col min="32" max="32" width="4.7109375" style="13" customWidth="1"/>
    <col min="33" max="33" width="1.28515625" style="13" customWidth="1"/>
    <col min="34" max="34" width="4.7109375" style="13" customWidth="1"/>
    <col min="35" max="35" width="1.28515625" style="13" customWidth="1"/>
    <col min="36" max="36" width="4.7109375" style="13" customWidth="1"/>
    <col min="37" max="37" width="1.28515625" style="13" customWidth="1"/>
    <col min="38" max="38" width="4.7109375" style="13" customWidth="1"/>
    <col min="39" max="39" width="1.28515625" style="13" customWidth="1"/>
    <col min="40" max="16384" width="9.140625" style="13"/>
  </cols>
  <sheetData>
    <row r="1" spans="1:39" ht="14.25" customHeight="1" x14ac:dyDescent="0.2">
      <c r="A1" s="21" t="s">
        <v>55</v>
      </c>
    </row>
    <row r="2" spans="1:39" ht="14.25" customHeight="1" x14ac:dyDescent="0.2">
      <c r="A2" s="20" t="s">
        <v>56</v>
      </c>
    </row>
    <row r="3" spans="1:39" ht="24" customHeight="1" x14ac:dyDescent="0.2">
      <c r="A3" s="234"/>
      <c r="B3" s="234"/>
      <c r="C3" s="234"/>
      <c r="D3" s="235" t="s">
        <v>131</v>
      </c>
      <c r="E3" s="236"/>
      <c r="F3" s="235" t="s">
        <v>132</v>
      </c>
      <c r="G3" s="236"/>
      <c r="H3" s="233">
        <v>2000</v>
      </c>
      <c r="I3" s="233"/>
      <c r="J3" s="233">
        <v>2001</v>
      </c>
      <c r="K3" s="233"/>
      <c r="L3" s="233">
        <v>2002</v>
      </c>
      <c r="M3" s="233"/>
      <c r="N3" s="233">
        <v>2003</v>
      </c>
      <c r="O3" s="233"/>
      <c r="P3" s="233">
        <v>2004</v>
      </c>
      <c r="Q3" s="233"/>
      <c r="R3" s="233">
        <v>2005</v>
      </c>
      <c r="S3" s="233"/>
      <c r="T3" s="233">
        <v>2006</v>
      </c>
      <c r="U3" s="233"/>
      <c r="V3" s="233">
        <v>2007</v>
      </c>
      <c r="W3" s="233"/>
      <c r="X3" s="233">
        <v>2008</v>
      </c>
      <c r="Y3" s="233"/>
      <c r="Z3" s="233">
        <v>2009</v>
      </c>
      <c r="AA3" s="233"/>
      <c r="AB3" s="233">
        <v>2010</v>
      </c>
      <c r="AC3" s="233"/>
      <c r="AD3" s="233">
        <v>2011</v>
      </c>
      <c r="AE3" s="233"/>
      <c r="AF3" s="233">
        <v>2012</v>
      </c>
      <c r="AG3" s="233"/>
      <c r="AH3" s="233">
        <v>2013</v>
      </c>
      <c r="AI3" s="233"/>
      <c r="AJ3" s="233">
        <v>2014</v>
      </c>
      <c r="AK3" s="233"/>
      <c r="AL3" s="233">
        <v>2015</v>
      </c>
      <c r="AM3" s="233"/>
    </row>
    <row r="4" spans="1:39" ht="18" customHeight="1" x14ac:dyDescent="0.2">
      <c r="A4" s="22"/>
      <c r="B4" s="22"/>
      <c r="C4" s="23" t="s">
        <v>23</v>
      </c>
      <c r="D4" s="87"/>
      <c r="E4" s="17"/>
      <c r="F4" s="87"/>
      <c r="G4" s="17"/>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row>
    <row r="5" spans="1:39" ht="14.1" customHeight="1" x14ac:dyDescent="0.2">
      <c r="A5" s="22">
        <v>1</v>
      </c>
      <c r="B5" s="22"/>
      <c r="C5" s="30" t="s">
        <v>139</v>
      </c>
      <c r="D5" s="24">
        <f>IF(SUM(T5,V5,X5,Z5,AB5)&gt;0,SUM(T5,V5,X5,Z5,AB5),"–")</f>
        <v>17</v>
      </c>
      <c r="E5" s="25"/>
      <c r="F5" s="24">
        <f>IF(SUM(AD5,AF5,AH5,AJ5,AL5),SUM(AD5,AF5,AH5,AJ5,AL5),"–")</f>
        <v>5</v>
      </c>
      <c r="G5" s="26"/>
      <c r="H5" s="27">
        <v>2</v>
      </c>
      <c r="I5" s="28"/>
      <c r="J5" s="27">
        <v>1</v>
      </c>
      <c r="K5" s="28"/>
      <c r="L5" s="27">
        <v>3</v>
      </c>
      <c r="M5" s="28"/>
      <c r="N5" s="27">
        <v>8</v>
      </c>
      <c r="O5" s="28"/>
      <c r="P5" s="27">
        <v>10</v>
      </c>
      <c r="Q5" s="28"/>
      <c r="R5" s="27">
        <v>1</v>
      </c>
      <c r="S5" s="28"/>
      <c r="T5" s="27">
        <v>1</v>
      </c>
      <c r="U5" s="28"/>
      <c r="V5" s="27">
        <v>1</v>
      </c>
      <c r="W5" s="28"/>
      <c r="X5" s="27">
        <v>3</v>
      </c>
      <c r="Y5" s="28"/>
      <c r="Z5" s="27">
        <v>2</v>
      </c>
      <c r="AA5" s="28"/>
      <c r="AB5" s="27">
        <v>10</v>
      </c>
      <c r="AC5" s="28"/>
      <c r="AD5" s="27">
        <v>2</v>
      </c>
      <c r="AE5" s="28"/>
      <c r="AF5" s="27">
        <v>1</v>
      </c>
      <c r="AG5" s="43"/>
      <c r="AH5" s="27">
        <v>1</v>
      </c>
      <c r="AI5" s="43"/>
      <c r="AJ5" s="27" t="s">
        <v>2</v>
      </c>
      <c r="AK5" s="43"/>
      <c r="AL5" s="27">
        <v>1</v>
      </c>
    </row>
    <row r="6" spans="1:39" ht="14.1" customHeight="1" x14ac:dyDescent="0.2">
      <c r="A6" s="22">
        <v>2</v>
      </c>
      <c r="B6" s="22"/>
      <c r="C6" s="4" t="s">
        <v>24</v>
      </c>
      <c r="D6" s="141" t="s">
        <v>3</v>
      </c>
      <c r="E6" s="25"/>
      <c r="F6" s="24">
        <f>IF(SUM(AD6,AF6,AH6,AJ6,AL6),SUM(AD6,AF6,AH6,AJ6,AL6),"–")</f>
        <v>3</v>
      </c>
      <c r="G6" s="26"/>
      <c r="H6" s="27" t="s">
        <v>3</v>
      </c>
      <c r="I6" s="28"/>
      <c r="J6" s="27" t="s">
        <v>3</v>
      </c>
      <c r="K6" s="28"/>
      <c r="L6" s="27" t="s">
        <v>3</v>
      </c>
      <c r="M6" s="28"/>
      <c r="N6" s="27" t="s">
        <v>3</v>
      </c>
      <c r="O6" s="28"/>
      <c r="P6" s="27" t="s">
        <v>3</v>
      </c>
      <c r="Q6" s="28"/>
      <c r="R6" s="27" t="s">
        <v>3</v>
      </c>
      <c r="S6" s="28"/>
      <c r="T6" s="27" t="s">
        <v>3</v>
      </c>
      <c r="U6" s="28"/>
      <c r="V6" s="27" t="s">
        <v>3</v>
      </c>
      <c r="W6" s="28"/>
      <c r="X6" s="27" t="s">
        <v>3</v>
      </c>
      <c r="Y6" s="28"/>
      <c r="Z6" s="27">
        <v>2</v>
      </c>
      <c r="AA6" s="28"/>
      <c r="AB6" s="27">
        <v>6</v>
      </c>
      <c r="AC6" s="28"/>
      <c r="AD6" s="27">
        <v>1</v>
      </c>
      <c r="AE6" s="28"/>
      <c r="AF6" s="27" t="s">
        <v>2</v>
      </c>
      <c r="AG6" s="43"/>
      <c r="AH6" s="27">
        <v>1</v>
      </c>
      <c r="AI6" s="43"/>
      <c r="AJ6" s="27" t="s">
        <v>2</v>
      </c>
      <c r="AK6" s="43"/>
      <c r="AL6" s="27">
        <v>1</v>
      </c>
    </row>
    <row r="7" spans="1:39" ht="14.1" customHeight="1" x14ac:dyDescent="0.2">
      <c r="A7" s="22">
        <v>3</v>
      </c>
      <c r="B7" s="22"/>
      <c r="C7" s="4" t="s">
        <v>25</v>
      </c>
      <c r="D7" s="141" t="s">
        <v>3</v>
      </c>
      <c r="E7" s="25"/>
      <c r="F7" s="24">
        <f t="shared" ref="F7:F32" si="0">IF(SUM(AD7,AF7,AH7,AJ7,AL7),SUM(AD7,AF7,AH7,AJ7,AL7),"–")</f>
        <v>1</v>
      </c>
      <c r="G7" s="26"/>
      <c r="H7" s="27" t="s">
        <v>3</v>
      </c>
      <c r="I7" s="28"/>
      <c r="J7" s="27" t="s">
        <v>3</v>
      </c>
      <c r="K7" s="28"/>
      <c r="L7" s="27" t="s">
        <v>3</v>
      </c>
      <c r="M7" s="28"/>
      <c r="N7" s="27" t="s">
        <v>3</v>
      </c>
      <c r="O7" s="28"/>
      <c r="P7" s="27" t="s">
        <v>3</v>
      </c>
      <c r="Q7" s="28"/>
      <c r="R7" s="27" t="s">
        <v>3</v>
      </c>
      <c r="S7" s="28"/>
      <c r="T7" s="27" t="s">
        <v>3</v>
      </c>
      <c r="U7" s="28"/>
      <c r="V7" s="27" t="s">
        <v>3</v>
      </c>
      <c r="W7" s="28"/>
      <c r="X7" s="27" t="s">
        <v>3</v>
      </c>
      <c r="Y7" s="28"/>
      <c r="Z7" s="27" t="s">
        <v>2</v>
      </c>
      <c r="AA7" s="28"/>
      <c r="AB7" s="27">
        <v>4</v>
      </c>
      <c r="AC7" s="28"/>
      <c r="AD7" s="27">
        <v>1</v>
      </c>
      <c r="AE7" s="28"/>
      <c r="AF7" s="27" t="s">
        <v>2</v>
      </c>
      <c r="AG7" s="43"/>
      <c r="AH7" s="27" t="s">
        <v>2</v>
      </c>
      <c r="AI7" s="43"/>
      <c r="AJ7" s="27" t="s">
        <v>2</v>
      </c>
      <c r="AK7" s="43"/>
      <c r="AL7" s="27" t="s">
        <v>2</v>
      </c>
    </row>
    <row r="8" spans="1:39" ht="14.1" customHeight="1" x14ac:dyDescent="0.2">
      <c r="A8" s="22">
        <v>4</v>
      </c>
      <c r="B8" s="22"/>
      <c r="C8" s="4" t="s">
        <v>75</v>
      </c>
      <c r="D8" s="141" t="s">
        <v>3</v>
      </c>
      <c r="E8" s="25"/>
      <c r="F8" s="24">
        <f t="shared" si="0"/>
        <v>1</v>
      </c>
      <c r="G8" s="26"/>
      <c r="H8" s="27" t="s">
        <v>3</v>
      </c>
      <c r="I8" s="28"/>
      <c r="J8" s="27" t="s">
        <v>3</v>
      </c>
      <c r="K8" s="28"/>
      <c r="L8" s="27" t="s">
        <v>3</v>
      </c>
      <c r="M8" s="28"/>
      <c r="N8" s="27" t="s">
        <v>3</v>
      </c>
      <c r="O8" s="28"/>
      <c r="P8" s="27" t="s">
        <v>3</v>
      </c>
      <c r="Q8" s="28"/>
      <c r="R8" s="27" t="s">
        <v>3</v>
      </c>
      <c r="S8" s="28"/>
      <c r="T8" s="27" t="s">
        <v>3</v>
      </c>
      <c r="U8" s="28"/>
      <c r="V8" s="27" t="s">
        <v>3</v>
      </c>
      <c r="W8" s="28"/>
      <c r="X8" s="27" t="s">
        <v>3</v>
      </c>
      <c r="Y8" s="28"/>
      <c r="Z8" s="27" t="s">
        <v>2</v>
      </c>
      <c r="AA8" s="28"/>
      <c r="AB8" s="27" t="s">
        <v>2</v>
      </c>
      <c r="AC8" s="28"/>
      <c r="AD8" s="27" t="s">
        <v>2</v>
      </c>
      <c r="AE8" s="28"/>
      <c r="AF8" s="27">
        <v>1</v>
      </c>
      <c r="AG8" s="43"/>
      <c r="AH8" s="27" t="s">
        <v>2</v>
      </c>
      <c r="AI8" s="43"/>
      <c r="AJ8" s="27" t="s">
        <v>2</v>
      </c>
      <c r="AK8" s="43"/>
      <c r="AL8" s="27" t="s">
        <v>2</v>
      </c>
    </row>
    <row r="9" spans="1:39" ht="14.1" customHeight="1" x14ac:dyDescent="0.2">
      <c r="A9" s="22">
        <v>5</v>
      </c>
      <c r="B9" s="22"/>
      <c r="C9" s="30" t="s">
        <v>48</v>
      </c>
      <c r="D9" s="24">
        <f>IF(SUM(T9,V9,X9,Z9,AB9)&gt;0,SUM(T9,V9,X9,Z9,AB9),"–")</f>
        <v>14</v>
      </c>
      <c r="E9" s="25"/>
      <c r="F9" s="24">
        <f t="shared" si="0"/>
        <v>4</v>
      </c>
      <c r="G9" s="26"/>
      <c r="H9" s="27">
        <v>4</v>
      </c>
      <c r="I9" s="28"/>
      <c r="J9" s="27">
        <v>7</v>
      </c>
      <c r="K9" s="28"/>
      <c r="L9" s="27">
        <v>3</v>
      </c>
      <c r="M9" s="28"/>
      <c r="N9" s="27">
        <v>2</v>
      </c>
      <c r="O9" s="28"/>
      <c r="P9" s="27">
        <v>4</v>
      </c>
      <c r="Q9" s="28"/>
      <c r="R9" s="27">
        <v>4</v>
      </c>
      <c r="S9" s="28"/>
      <c r="T9" s="27">
        <v>1</v>
      </c>
      <c r="U9" s="28"/>
      <c r="V9" s="27">
        <v>3</v>
      </c>
      <c r="W9" s="28"/>
      <c r="X9" s="27">
        <v>1</v>
      </c>
      <c r="Y9" s="28"/>
      <c r="Z9" s="27">
        <v>4</v>
      </c>
      <c r="AA9" s="28"/>
      <c r="AB9" s="27">
        <v>5</v>
      </c>
      <c r="AC9" s="28"/>
      <c r="AD9" s="27">
        <v>1</v>
      </c>
      <c r="AE9" s="28"/>
      <c r="AF9" s="27">
        <v>1</v>
      </c>
      <c r="AG9" s="43"/>
      <c r="AH9" s="27" t="s">
        <v>2</v>
      </c>
      <c r="AI9" s="43"/>
      <c r="AJ9" s="27">
        <v>1</v>
      </c>
      <c r="AK9" s="43"/>
      <c r="AL9" s="27">
        <v>1</v>
      </c>
    </row>
    <row r="10" spans="1:39" ht="14.1" customHeight="1" x14ac:dyDescent="0.2">
      <c r="A10" s="22">
        <v>6</v>
      </c>
      <c r="B10" s="22"/>
      <c r="C10" s="4" t="s">
        <v>24</v>
      </c>
      <c r="D10" s="141" t="s">
        <v>3</v>
      </c>
      <c r="E10" s="25"/>
      <c r="F10" s="24" t="str">
        <f t="shared" si="0"/>
        <v>–</v>
      </c>
      <c r="G10" s="26"/>
      <c r="H10" s="27" t="s">
        <v>3</v>
      </c>
      <c r="I10" s="28"/>
      <c r="J10" s="27" t="s">
        <v>3</v>
      </c>
      <c r="K10" s="28"/>
      <c r="L10" s="27" t="s">
        <v>3</v>
      </c>
      <c r="M10" s="28"/>
      <c r="N10" s="27" t="s">
        <v>3</v>
      </c>
      <c r="O10" s="28"/>
      <c r="P10" s="27" t="s">
        <v>3</v>
      </c>
      <c r="Q10" s="28"/>
      <c r="R10" s="27" t="s">
        <v>3</v>
      </c>
      <c r="S10" s="28"/>
      <c r="T10" s="27" t="s">
        <v>3</v>
      </c>
      <c r="U10" s="28"/>
      <c r="V10" s="27" t="s">
        <v>3</v>
      </c>
      <c r="W10" s="28"/>
      <c r="X10" s="27" t="s">
        <v>3</v>
      </c>
      <c r="Y10" s="28"/>
      <c r="Z10" s="27" t="s">
        <v>2</v>
      </c>
      <c r="AA10" s="28"/>
      <c r="AB10" s="27" t="s">
        <v>2</v>
      </c>
      <c r="AC10" s="28"/>
      <c r="AD10" s="27" t="s">
        <v>2</v>
      </c>
      <c r="AE10" s="28"/>
      <c r="AF10" s="27" t="s">
        <v>2</v>
      </c>
      <c r="AG10" s="43"/>
      <c r="AH10" s="27" t="s">
        <v>2</v>
      </c>
      <c r="AI10" s="43"/>
      <c r="AJ10" s="27" t="s">
        <v>2</v>
      </c>
      <c r="AK10" s="43"/>
      <c r="AL10" s="27" t="s">
        <v>2</v>
      </c>
    </row>
    <row r="11" spans="1:39" ht="14.1" customHeight="1" x14ac:dyDescent="0.2">
      <c r="A11" s="22">
        <v>7</v>
      </c>
      <c r="B11" s="22"/>
      <c r="C11" s="4" t="s">
        <v>25</v>
      </c>
      <c r="D11" s="141" t="s">
        <v>3</v>
      </c>
      <c r="E11" s="25"/>
      <c r="F11" s="24">
        <f t="shared" si="0"/>
        <v>4</v>
      </c>
      <c r="G11" s="26"/>
      <c r="H11" s="27" t="s">
        <v>3</v>
      </c>
      <c r="I11" s="28"/>
      <c r="J11" s="27" t="s">
        <v>3</v>
      </c>
      <c r="K11" s="28"/>
      <c r="L11" s="27" t="s">
        <v>3</v>
      </c>
      <c r="M11" s="28"/>
      <c r="N11" s="27" t="s">
        <v>3</v>
      </c>
      <c r="O11" s="28"/>
      <c r="P11" s="27" t="s">
        <v>3</v>
      </c>
      <c r="Q11" s="28"/>
      <c r="R11" s="27" t="s">
        <v>3</v>
      </c>
      <c r="S11" s="28"/>
      <c r="T11" s="27" t="s">
        <v>3</v>
      </c>
      <c r="U11" s="28"/>
      <c r="V11" s="27" t="s">
        <v>3</v>
      </c>
      <c r="W11" s="28"/>
      <c r="X11" s="27" t="s">
        <v>3</v>
      </c>
      <c r="Y11" s="28"/>
      <c r="Z11" s="27">
        <v>4</v>
      </c>
      <c r="AA11" s="28"/>
      <c r="AB11" s="27">
        <v>5</v>
      </c>
      <c r="AC11" s="28"/>
      <c r="AD11" s="27">
        <v>1</v>
      </c>
      <c r="AE11" s="28"/>
      <c r="AF11" s="27">
        <v>1</v>
      </c>
      <c r="AG11" s="43"/>
      <c r="AH11" s="27" t="s">
        <v>2</v>
      </c>
      <c r="AI11" s="43"/>
      <c r="AJ11" s="27">
        <v>1</v>
      </c>
      <c r="AK11" s="43"/>
      <c r="AL11" s="27">
        <v>1</v>
      </c>
    </row>
    <row r="12" spans="1:39" ht="14.1" customHeight="1" x14ac:dyDescent="0.2">
      <c r="A12" s="22">
        <v>8</v>
      </c>
      <c r="B12" s="22"/>
      <c r="C12" s="30" t="s">
        <v>43</v>
      </c>
      <c r="D12" s="24">
        <f>IF(SUM(T12,V12,X12,Z12,AB12)&gt;0,SUM(T12,V12,X12,Z12,AB12),"–")</f>
        <v>33</v>
      </c>
      <c r="E12" s="25"/>
      <c r="F12" s="24">
        <f t="shared" si="0"/>
        <v>31</v>
      </c>
      <c r="G12" s="26"/>
      <c r="H12" s="27" t="s">
        <v>3</v>
      </c>
      <c r="I12" s="28"/>
      <c r="J12" s="27" t="s">
        <v>3</v>
      </c>
      <c r="K12" s="28"/>
      <c r="L12" s="27" t="s">
        <v>3</v>
      </c>
      <c r="M12" s="28"/>
      <c r="N12" s="27" t="s">
        <v>3</v>
      </c>
      <c r="O12" s="28"/>
      <c r="P12" s="27" t="s">
        <v>3</v>
      </c>
      <c r="Q12" s="28"/>
      <c r="R12" s="27">
        <v>11</v>
      </c>
      <c r="S12" s="28"/>
      <c r="T12" s="27">
        <v>8</v>
      </c>
      <c r="U12" s="28"/>
      <c r="V12" s="27">
        <v>9</v>
      </c>
      <c r="W12" s="28"/>
      <c r="X12" s="27">
        <v>1</v>
      </c>
      <c r="Y12" s="28"/>
      <c r="Z12" s="27">
        <v>10</v>
      </c>
      <c r="AA12" s="28"/>
      <c r="AB12" s="27">
        <v>5</v>
      </c>
      <c r="AC12" s="28"/>
      <c r="AD12" s="27">
        <v>3</v>
      </c>
      <c r="AE12" s="28"/>
      <c r="AF12" s="27">
        <v>10</v>
      </c>
      <c r="AG12" s="43"/>
      <c r="AH12" s="27">
        <v>9</v>
      </c>
      <c r="AI12" s="43"/>
      <c r="AJ12" s="27">
        <v>4</v>
      </c>
      <c r="AK12" s="43"/>
      <c r="AL12" s="27">
        <v>5</v>
      </c>
    </row>
    <row r="13" spans="1:39" ht="14.1" customHeight="1" x14ac:dyDescent="0.2">
      <c r="A13" s="22">
        <v>9</v>
      </c>
      <c r="B13" s="22"/>
      <c r="C13" s="4" t="s">
        <v>24</v>
      </c>
      <c r="D13" s="141" t="s">
        <v>3</v>
      </c>
      <c r="E13" s="25"/>
      <c r="F13" s="24">
        <f t="shared" si="0"/>
        <v>8</v>
      </c>
      <c r="G13" s="26"/>
      <c r="H13" s="27" t="s">
        <v>3</v>
      </c>
      <c r="I13" s="28"/>
      <c r="J13" s="27" t="s">
        <v>3</v>
      </c>
      <c r="K13" s="28"/>
      <c r="L13" s="27" t="s">
        <v>3</v>
      </c>
      <c r="M13" s="28"/>
      <c r="N13" s="27" t="s">
        <v>3</v>
      </c>
      <c r="O13" s="28"/>
      <c r="P13" s="27" t="s">
        <v>3</v>
      </c>
      <c r="Q13" s="28"/>
      <c r="R13" s="27" t="s">
        <v>3</v>
      </c>
      <c r="S13" s="28"/>
      <c r="T13" s="27" t="s">
        <v>3</v>
      </c>
      <c r="U13" s="28"/>
      <c r="V13" s="27" t="s">
        <v>3</v>
      </c>
      <c r="W13" s="28"/>
      <c r="X13" s="27" t="s">
        <v>3</v>
      </c>
      <c r="Y13" s="28"/>
      <c r="Z13" s="27">
        <v>2</v>
      </c>
      <c r="AA13" s="28"/>
      <c r="AB13" s="27">
        <v>2</v>
      </c>
      <c r="AC13" s="28"/>
      <c r="AD13" s="27">
        <v>2</v>
      </c>
      <c r="AE13" s="28"/>
      <c r="AF13" s="27">
        <v>1</v>
      </c>
      <c r="AG13" s="43"/>
      <c r="AH13" s="27">
        <v>2</v>
      </c>
      <c r="AI13" s="43"/>
      <c r="AJ13" s="27">
        <v>2</v>
      </c>
      <c r="AK13" s="43"/>
      <c r="AL13" s="27">
        <v>1</v>
      </c>
    </row>
    <row r="14" spans="1:39" ht="14.1" customHeight="1" x14ac:dyDescent="0.2">
      <c r="A14" s="22">
        <v>10</v>
      </c>
      <c r="B14" s="22"/>
      <c r="C14" s="4" t="s">
        <v>25</v>
      </c>
      <c r="D14" s="141" t="s">
        <v>3</v>
      </c>
      <c r="E14" s="25"/>
      <c r="F14" s="24">
        <f t="shared" si="0"/>
        <v>23</v>
      </c>
      <c r="G14" s="26"/>
      <c r="H14" s="27" t="s">
        <v>3</v>
      </c>
      <c r="I14" s="28"/>
      <c r="J14" s="27" t="s">
        <v>3</v>
      </c>
      <c r="K14" s="28"/>
      <c r="L14" s="27" t="s">
        <v>3</v>
      </c>
      <c r="M14" s="28"/>
      <c r="N14" s="27" t="s">
        <v>3</v>
      </c>
      <c r="O14" s="28"/>
      <c r="P14" s="27" t="s">
        <v>3</v>
      </c>
      <c r="Q14" s="28"/>
      <c r="R14" s="27" t="s">
        <v>3</v>
      </c>
      <c r="S14" s="28"/>
      <c r="T14" s="27" t="s">
        <v>3</v>
      </c>
      <c r="U14" s="28"/>
      <c r="V14" s="27" t="s">
        <v>3</v>
      </c>
      <c r="W14" s="28"/>
      <c r="X14" s="27" t="s">
        <v>3</v>
      </c>
      <c r="Y14" s="28"/>
      <c r="Z14" s="27">
        <v>8</v>
      </c>
      <c r="AA14" s="28"/>
      <c r="AB14" s="27">
        <v>3</v>
      </c>
      <c r="AC14" s="28"/>
      <c r="AD14" s="27">
        <v>1</v>
      </c>
      <c r="AE14" s="28"/>
      <c r="AF14" s="27">
        <v>9</v>
      </c>
      <c r="AG14" s="43"/>
      <c r="AH14" s="27">
        <v>7</v>
      </c>
      <c r="AI14" s="43"/>
      <c r="AJ14" s="27">
        <v>2</v>
      </c>
      <c r="AK14" s="43"/>
      <c r="AL14" s="27">
        <v>4</v>
      </c>
    </row>
    <row r="15" spans="1:39" ht="14.1" customHeight="1" x14ac:dyDescent="0.2">
      <c r="A15" s="22">
        <v>11</v>
      </c>
      <c r="B15" s="22"/>
      <c r="C15" s="183" t="s">
        <v>173</v>
      </c>
      <c r="D15" s="141" t="s">
        <v>3</v>
      </c>
      <c r="E15" s="141"/>
      <c r="F15" s="141" t="s">
        <v>3</v>
      </c>
      <c r="G15" s="26"/>
      <c r="H15" s="27" t="s">
        <v>3</v>
      </c>
      <c r="I15" s="28"/>
      <c r="J15" s="27" t="s">
        <v>3</v>
      </c>
      <c r="K15" s="28"/>
      <c r="L15" s="27" t="s">
        <v>3</v>
      </c>
      <c r="M15" s="28"/>
      <c r="N15" s="27" t="s">
        <v>3</v>
      </c>
      <c r="O15" s="28"/>
      <c r="P15" s="27" t="s">
        <v>3</v>
      </c>
      <c r="Q15" s="28"/>
      <c r="R15" s="27" t="s">
        <v>3</v>
      </c>
      <c r="S15" s="28"/>
      <c r="T15" s="27" t="s">
        <v>3</v>
      </c>
      <c r="U15" s="28"/>
      <c r="V15" s="27" t="s">
        <v>3</v>
      </c>
      <c r="W15" s="28"/>
      <c r="X15" s="27" t="s">
        <v>3</v>
      </c>
      <c r="Y15" s="28"/>
      <c r="Z15" s="27" t="s">
        <v>3</v>
      </c>
      <c r="AA15" s="28"/>
      <c r="AB15" s="27" t="s">
        <v>3</v>
      </c>
      <c r="AC15" s="28"/>
      <c r="AD15" s="27" t="s">
        <v>3</v>
      </c>
      <c r="AE15" s="28"/>
      <c r="AF15" s="27" t="s">
        <v>3</v>
      </c>
      <c r="AG15" s="43"/>
      <c r="AH15" s="27" t="s">
        <v>3</v>
      </c>
      <c r="AI15" s="43"/>
      <c r="AJ15" s="27">
        <v>3</v>
      </c>
      <c r="AK15" s="43"/>
      <c r="AL15" s="27" t="s">
        <v>2</v>
      </c>
    </row>
    <row r="16" spans="1:39" ht="14.1" customHeight="1" x14ac:dyDescent="0.2">
      <c r="A16" s="22">
        <v>12</v>
      </c>
      <c r="B16" s="22"/>
      <c r="C16" s="131" t="s">
        <v>24</v>
      </c>
      <c r="D16" s="141" t="s">
        <v>3</v>
      </c>
      <c r="E16" s="141"/>
      <c r="F16" s="141" t="s">
        <v>3</v>
      </c>
      <c r="G16" s="26"/>
      <c r="H16" s="27" t="s">
        <v>3</v>
      </c>
      <c r="I16" s="28"/>
      <c r="J16" s="27" t="s">
        <v>3</v>
      </c>
      <c r="K16" s="28"/>
      <c r="L16" s="27" t="s">
        <v>3</v>
      </c>
      <c r="M16" s="28"/>
      <c r="N16" s="27" t="s">
        <v>3</v>
      </c>
      <c r="O16" s="28"/>
      <c r="P16" s="27" t="s">
        <v>3</v>
      </c>
      <c r="Q16" s="28"/>
      <c r="R16" s="27" t="s">
        <v>3</v>
      </c>
      <c r="S16" s="28"/>
      <c r="T16" s="27" t="s">
        <v>3</v>
      </c>
      <c r="U16" s="28"/>
      <c r="V16" s="27" t="s">
        <v>3</v>
      </c>
      <c r="W16" s="28"/>
      <c r="X16" s="27" t="s">
        <v>3</v>
      </c>
      <c r="Y16" s="28"/>
      <c r="Z16" s="27" t="s">
        <v>3</v>
      </c>
      <c r="AA16" s="28"/>
      <c r="AB16" s="27" t="s">
        <v>3</v>
      </c>
      <c r="AC16" s="28"/>
      <c r="AD16" s="27" t="s">
        <v>3</v>
      </c>
      <c r="AE16" s="28"/>
      <c r="AF16" s="27" t="s">
        <v>3</v>
      </c>
      <c r="AG16" s="43"/>
      <c r="AH16" s="27" t="s">
        <v>3</v>
      </c>
      <c r="AI16" s="43"/>
      <c r="AJ16" s="27">
        <v>1</v>
      </c>
      <c r="AK16" s="43"/>
      <c r="AL16" s="27" t="s">
        <v>2</v>
      </c>
    </row>
    <row r="17" spans="1:39" ht="14.1" customHeight="1" x14ac:dyDescent="0.2">
      <c r="A17" s="22">
        <v>13</v>
      </c>
      <c r="B17" s="22"/>
      <c r="C17" s="131" t="s">
        <v>25</v>
      </c>
      <c r="D17" s="141" t="s">
        <v>3</v>
      </c>
      <c r="E17" s="141"/>
      <c r="F17" s="141" t="s">
        <v>3</v>
      </c>
      <c r="G17" s="26"/>
      <c r="H17" s="27" t="s">
        <v>3</v>
      </c>
      <c r="I17" s="28"/>
      <c r="J17" s="27" t="s">
        <v>3</v>
      </c>
      <c r="K17" s="28"/>
      <c r="L17" s="27" t="s">
        <v>3</v>
      </c>
      <c r="M17" s="28"/>
      <c r="N17" s="27" t="s">
        <v>3</v>
      </c>
      <c r="O17" s="28"/>
      <c r="P17" s="27" t="s">
        <v>3</v>
      </c>
      <c r="Q17" s="28"/>
      <c r="R17" s="27" t="s">
        <v>3</v>
      </c>
      <c r="S17" s="28"/>
      <c r="T17" s="27" t="s">
        <v>3</v>
      </c>
      <c r="U17" s="28"/>
      <c r="V17" s="27" t="s">
        <v>3</v>
      </c>
      <c r="W17" s="28"/>
      <c r="X17" s="27" t="s">
        <v>3</v>
      </c>
      <c r="Y17" s="28"/>
      <c r="Z17" s="27" t="s">
        <v>3</v>
      </c>
      <c r="AA17" s="28"/>
      <c r="AB17" s="27" t="s">
        <v>3</v>
      </c>
      <c r="AC17" s="28"/>
      <c r="AD17" s="27" t="s">
        <v>3</v>
      </c>
      <c r="AE17" s="28"/>
      <c r="AF17" s="27" t="s">
        <v>3</v>
      </c>
      <c r="AG17" s="43"/>
      <c r="AH17" s="27" t="s">
        <v>3</v>
      </c>
      <c r="AI17" s="43"/>
      <c r="AJ17" s="27">
        <v>2</v>
      </c>
      <c r="AK17" s="43"/>
      <c r="AL17" s="27" t="s">
        <v>2</v>
      </c>
    </row>
    <row r="18" spans="1:39" ht="24" customHeight="1" x14ac:dyDescent="0.2">
      <c r="A18" s="22">
        <v>14</v>
      </c>
      <c r="B18" s="22"/>
      <c r="C18" s="30" t="s">
        <v>31</v>
      </c>
      <c r="D18" s="24">
        <f>IF(SUM(T18,V18,X18,Z18,AB18)&gt;0,SUM(T18,V18,X18,Z18,AB18),"–")</f>
        <v>16</v>
      </c>
      <c r="E18" s="25"/>
      <c r="F18" s="24">
        <f t="shared" si="0"/>
        <v>31</v>
      </c>
      <c r="G18" s="26"/>
      <c r="H18" s="27" t="s">
        <v>3</v>
      </c>
      <c r="I18" s="28"/>
      <c r="J18" s="27" t="s">
        <v>3</v>
      </c>
      <c r="K18" s="28"/>
      <c r="L18" s="27" t="s">
        <v>3</v>
      </c>
      <c r="M18" s="28"/>
      <c r="N18" s="27" t="s">
        <v>3</v>
      </c>
      <c r="O18" s="28"/>
      <c r="P18" s="27" t="s">
        <v>3</v>
      </c>
      <c r="Q18" s="28"/>
      <c r="R18" s="27" t="s">
        <v>3</v>
      </c>
      <c r="S18" s="28"/>
      <c r="T18" s="27">
        <v>4</v>
      </c>
      <c r="U18" s="28"/>
      <c r="V18" s="27">
        <v>2</v>
      </c>
      <c r="W18" s="28"/>
      <c r="X18" s="27">
        <v>3</v>
      </c>
      <c r="Y18" s="28"/>
      <c r="Z18" s="27">
        <v>2</v>
      </c>
      <c r="AA18" s="28"/>
      <c r="AB18" s="27">
        <v>5</v>
      </c>
      <c r="AC18" s="28"/>
      <c r="AD18" s="27">
        <v>8</v>
      </c>
      <c r="AE18" s="32"/>
      <c r="AF18" s="27">
        <v>6</v>
      </c>
      <c r="AG18" s="43"/>
      <c r="AH18" s="27">
        <v>7</v>
      </c>
      <c r="AI18" s="43"/>
      <c r="AJ18" s="27">
        <v>3</v>
      </c>
      <c r="AK18" s="43"/>
      <c r="AL18" s="27">
        <v>7</v>
      </c>
    </row>
    <row r="19" spans="1:39" ht="14.1" customHeight="1" x14ac:dyDescent="0.2">
      <c r="A19" s="22">
        <v>15</v>
      </c>
      <c r="B19" s="22"/>
      <c r="C19" s="4" t="s">
        <v>24</v>
      </c>
      <c r="D19" s="141" t="s">
        <v>3</v>
      </c>
      <c r="E19" s="25"/>
      <c r="F19" s="24">
        <f t="shared" si="0"/>
        <v>11</v>
      </c>
      <c r="G19" s="26"/>
      <c r="H19" s="27" t="s">
        <v>3</v>
      </c>
      <c r="I19" s="28"/>
      <c r="J19" s="27" t="s">
        <v>3</v>
      </c>
      <c r="K19" s="28"/>
      <c r="L19" s="27" t="s">
        <v>3</v>
      </c>
      <c r="M19" s="28"/>
      <c r="N19" s="27" t="s">
        <v>3</v>
      </c>
      <c r="O19" s="28"/>
      <c r="P19" s="27" t="s">
        <v>3</v>
      </c>
      <c r="Q19" s="28"/>
      <c r="R19" s="27" t="s">
        <v>3</v>
      </c>
      <c r="S19" s="28"/>
      <c r="T19" s="27" t="s">
        <v>3</v>
      </c>
      <c r="U19" s="28"/>
      <c r="V19" s="27" t="s">
        <v>3</v>
      </c>
      <c r="W19" s="28"/>
      <c r="X19" s="27" t="s">
        <v>3</v>
      </c>
      <c r="Y19" s="28"/>
      <c r="Z19" s="27" t="s">
        <v>2</v>
      </c>
      <c r="AA19" s="28"/>
      <c r="AB19" s="27">
        <v>1</v>
      </c>
      <c r="AC19" s="28"/>
      <c r="AD19" s="27">
        <v>2</v>
      </c>
      <c r="AE19" s="32"/>
      <c r="AF19" s="27">
        <v>2</v>
      </c>
      <c r="AG19" s="43"/>
      <c r="AH19" s="27">
        <v>3</v>
      </c>
      <c r="AI19" s="43"/>
      <c r="AJ19" s="27">
        <v>1</v>
      </c>
      <c r="AK19" s="43"/>
      <c r="AL19" s="27">
        <v>3</v>
      </c>
    </row>
    <row r="20" spans="1:39" ht="14.1" customHeight="1" x14ac:dyDescent="0.2">
      <c r="A20" s="22">
        <v>16</v>
      </c>
      <c r="B20" s="22"/>
      <c r="C20" s="4" t="s">
        <v>25</v>
      </c>
      <c r="D20" s="141" t="s">
        <v>3</v>
      </c>
      <c r="E20" s="25"/>
      <c r="F20" s="24">
        <f t="shared" si="0"/>
        <v>20</v>
      </c>
      <c r="G20" s="26"/>
      <c r="H20" s="27" t="s">
        <v>3</v>
      </c>
      <c r="I20" s="28"/>
      <c r="J20" s="27" t="s">
        <v>3</v>
      </c>
      <c r="K20" s="28"/>
      <c r="L20" s="27" t="s">
        <v>3</v>
      </c>
      <c r="M20" s="28"/>
      <c r="N20" s="27" t="s">
        <v>3</v>
      </c>
      <c r="O20" s="28"/>
      <c r="P20" s="27" t="s">
        <v>3</v>
      </c>
      <c r="Q20" s="28"/>
      <c r="R20" s="27" t="s">
        <v>3</v>
      </c>
      <c r="S20" s="28"/>
      <c r="T20" s="27" t="s">
        <v>3</v>
      </c>
      <c r="U20" s="28"/>
      <c r="V20" s="27" t="s">
        <v>3</v>
      </c>
      <c r="W20" s="28"/>
      <c r="X20" s="27" t="s">
        <v>3</v>
      </c>
      <c r="Y20" s="28"/>
      <c r="Z20" s="27">
        <v>2</v>
      </c>
      <c r="AA20" s="28"/>
      <c r="AB20" s="27">
        <v>4</v>
      </c>
      <c r="AC20" s="28"/>
      <c r="AD20" s="27">
        <v>6</v>
      </c>
      <c r="AE20" s="32"/>
      <c r="AF20" s="27">
        <v>4</v>
      </c>
      <c r="AG20" s="43"/>
      <c r="AH20" s="27">
        <v>4</v>
      </c>
      <c r="AI20" s="43"/>
      <c r="AJ20" s="27">
        <v>2</v>
      </c>
      <c r="AK20" s="43"/>
      <c r="AL20" s="27">
        <v>4</v>
      </c>
    </row>
    <row r="21" spans="1:39" ht="14.1" customHeight="1" x14ac:dyDescent="0.2">
      <c r="A21" s="22">
        <v>17</v>
      </c>
      <c r="B21" s="22"/>
      <c r="C21" s="30" t="s">
        <v>28</v>
      </c>
      <c r="D21" s="24">
        <f>IF(SUM(T21,V21,X21,Z21,AB21)&gt;0,SUM(T21,V21,X21,Z21,AB21),"–")</f>
        <v>2</v>
      </c>
      <c r="E21" s="25"/>
      <c r="F21" s="24">
        <f t="shared" si="0"/>
        <v>2</v>
      </c>
      <c r="G21" s="26"/>
      <c r="H21" s="27">
        <v>12</v>
      </c>
      <c r="I21" s="28"/>
      <c r="J21" s="27">
        <v>11</v>
      </c>
      <c r="K21" s="28"/>
      <c r="L21" s="27">
        <v>5</v>
      </c>
      <c r="M21" s="28"/>
      <c r="N21" s="27">
        <v>13</v>
      </c>
      <c r="O21" s="28"/>
      <c r="P21" s="27">
        <v>9</v>
      </c>
      <c r="Q21" s="28"/>
      <c r="R21" s="27">
        <v>3</v>
      </c>
      <c r="S21" s="32"/>
      <c r="T21" s="27">
        <v>2</v>
      </c>
      <c r="U21" s="19"/>
      <c r="V21" s="27" t="s">
        <v>2</v>
      </c>
      <c r="W21" s="28"/>
      <c r="X21" s="27" t="s">
        <v>2</v>
      </c>
      <c r="Y21" s="28"/>
      <c r="Z21" s="27" t="s">
        <v>2</v>
      </c>
      <c r="AA21" s="28"/>
      <c r="AB21" s="27" t="s">
        <v>2</v>
      </c>
      <c r="AC21" s="28"/>
      <c r="AD21" s="27" t="s">
        <v>2</v>
      </c>
      <c r="AE21" s="28"/>
      <c r="AF21" s="27">
        <v>1</v>
      </c>
      <c r="AG21" s="43"/>
      <c r="AH21" s="27">
        <v>1</v>
      </c>
      <c r="AI21" s="43"/>
      <c r="AJ21" s="27" t="s">
        <v>2</v>
      </c>
      <c r="AK21" s="203" t="s">
        <v>190</v>
      </c>
      <c r="AL21" s="27" t="s">
        <v>2</v>
      </c>
    </row>
    <row r="22" spans="1:39" ht="14.1" customHeight="1" x14ac:dyDescent="0.2">
      <c r="A22" s="22">
        <v>18</v>
      </c>
      <c r="B22" s="22"/>
      <c r="C22" s="4" t="s">
        <v>24</v>
      </c>
      <c r="D22" s="141" t="s">
        <v>3</v>
      </c>
      <c r="E22" s="25"/>
      <c r="F22" s="24">
        <f t="shared" si="0"/>
        <v>1</v>
      </c>
      <c r="G22" s="26"/>
      <c r="H22" s="27" t="s">
        <v>3</v>
      </c>
      <c r="I22" s="28"/>
      <c r="J22" s="27" t="s">
        <v>3</v>
      </c>
      <c r="K22" s="28"/>
      <c r="L22" s="27" t="s">
        <v>3</v>
      </c>
      <c r="M22" s="28"/>
      <c r="N22" s="27" t="s">
        <v>3</v>
      </c>
      <c r="O22" s="28"/>
      <c r="P22" s="27" t="s">
        <v>3</v>
      </c>
      <c r="Q22" s="28"/>
      <c r="R22" s="27" t="s">
        <v>3</v>
      </c>
      <c r="S22" s="32"/>
      <c r="T22" s="27" t="s">
        <v>3</v>
      </c>
      <c r="U22" s="19"/>
      <c r="V22" s="27" t="s">
        <v>3</v>
      </c>
      <c r="W22" s="28"/>
      <c r="X22" s="27" t="s">
        <v>3</v>
      </c>
      <c r="Y22" s="28"/>
      <c r="Z22" s="27" t="s">
        <v>2</v>
      </c>
      <c r="AA22" s="28"/>
      <c r="AB22" s="27" t="s">
        <v>2</v>
      </c>
      <c r="AC22" s="28"/>
      <c r="AD22" s="27" t="s">
        <v>2</v>
      </c>
      <c r="AE22" s="28"/>
      <c r="AF22" s="27" t="s">
        <v>2</v>
      </c>
      <c r="AG22" s="43"/>
      <c r="AH22" s="27">
        <v>1</v>
      </c>
      <c r="AI22" s="43"/>
      <c r="AJ22" s="27" t="s">
        <v>2</v>
      </c>
      <c r="AK22" s="203" t="s">
        <v>190</v>
      </c>
      <c r="AL22" s="27" t="s">
        <v>2</v>
      </c>
    </row>
    <row r="23" spans="1:39" ht="14.1" customHeight="1" x14ac:dyDescent="0.2">
      <c r="A23" s="22">
        <v>19</v>
      </c>
      <c r="B23" s="22"/>
      <c r="C23" s="4" t="s">
        <v>25</v>
      </c>
      <c r="D23" s="141" t="s">
        <v>3</v>
      </c>
      <c r="F23" s="24">
        <f t="shared" si="0"/>
        <v>1</v>
      </c>
      <c r="G23" s="26"/>
      <c r="H23" s="27" t="s">
        <v>3</v>
      </c>
      <c r="I23" s="28"/>
      <c r="J23" s="27" t="s">
        <v>3</v>
      </c>
      <c r="K23" s="28"/>
      <c r="L23" s="27" t="s">
        <v>3</v>
      </c>
      <c r="M23" s="28"/>
      <c r="N23" s="27" t="s">
        <v>3</v>
      </c>
      <c r="O23" s="28"/>
      <c r="P23" s="27" t="s">
        <v>3</v>
      </c>
      <c r="Q23" s="28"/>
      <c r="R23" s="27" t="s">
        <v>3</v>
      </c>
      <c r="S23" s="32"/>
      <c r="T23" s="27" t="s">
        <v>3</v>
      </c>
      <c r="U23" s="19"/>
      <c r="V23" s="27" t="s">
        <v>3</v>
      </c>
      <c r="W23" s="28"/>
      <c r="X23" s="27" t="s">
        <v>3</v>
      </c>
      <c r="Y23" s="28"/>
      <c r="Z23" s="27" t="s">
        <v>2</v>
      </c>
      <c r="AA23" s="28"/>
      <c r="AB23" s="27" t="s">
        <v>2</v>
      </c>
      <c r="AC23" s="28"/>
      <c r="AD23" s="27" t="s">
        <v>2</v>
      </c>
      <c r="AE23" s="28"/>
      <c r="AF23" s="27">
        <v>1</v>
      </c>
      <c r="AG23" s="43"/>
      <c r="AH23" s="27" t="s">
        <v>2</v>
      </c>
      <c r="AI23" s="43"/>
      <c r="AJ23" s="27" t="s">
        <v>2</v>
      </c>
      <c r="AK23" s="203" t="s">
        <v>190</v>
      </c>
      <c r="AL23" s="27" t="s">
        <v>2</v>
      </c>
    </row>
    <row r="24" spans="1:39" s="21" customFormat="1" ht="14.1" customHeight="1" x14ac:dyDescent="0.2">
      <c r="A24" s="22">
        <v>20</v>
      </c>
      <c r="B24" s="96"/>
      <c r="C24" s="23" t="s">
        <v>61</v>
      </c>
      <c r="D24" s="98">
        <f>IF(SUM(T24,V24,X24,Z24,AB24)&gt;0,SUM(T24,V24,X24,Z24,AB24),"–")</f>
        <v>82</v>
      </c>
      <c r="E24" s="99"/>
      <c r="F24" s="98">
        <f t="shared" si="0"/>
        <v>76</v>
      </c>
      <c r="G24" s="104"/>
      <c r="H24" s="105">
        <f>IF(SUM(H5,H9,H12,H18,H21,)&gt;0,SUM(H5,H9,H12,H18,H21),"-")</f>
        <v>18</v>
      </c>
      <c r="I24" s="102"/>
      <c r="J24" s="105">
        <f>IF(SUM(J5,J9,J12,J18,J21,)&gt;0,SUM(J5,J9,J12,J18,J21),"-")</f>
        <v>19</v>
      </c>
      <c r="K24" s="102"/>
      <c r="L24" s="105">
        <f>IF(SUM(L5,L9,L12,L18,L21,)&gt;0,SUM(L5,L9,L12,L18,L21),"-")</f>
        <v>11</v>
      </c>
      <c r="M24" s="102"/>
      <c r="N24" s="105">
        <f>IF(SUM(N5,N9,N12,N18,N21,)&gt;0,SUM(N5,N9,N12,N18,N21),"-")</f>
        <v>23</v>
      </c>
      <c r="O24" s="102"/>
      <c r="P24" s="105">
        <f>IF(SUM(P5,P9,P12,P18,P21,)&gt;0,SUM(P5,P9,P12,P18,P21),"-")</f>
        <v>23</v>
      </c>
      <c r="Q24" s="102"/>
      <c r="R24" s="105">
        <f>IF(SUM(R5,R9,R12,R18,R21,)&gt;0,SUM(R5,R9,R12,R18,R21),"-")</f>
        <v>19</v>
      </c>
      <c r="S24" s="102"/>
      <c r="T24" s="105">
        <f>IF(SUM(T5,T9,T12,T18,T21,)&gt;0,SUM(T5,T9,T12,T18,T21),"-")</f>
        <v>16</v>
      </c>
      <c r="U24" s="102"/>
      <c r="V24" s="105">
        <f>IF(SUM(V5,V9,V12,V18,V21,)&gt;0,SUM(V5,V9,V12,V18,V21),"-")</f>
        <v>15</v>
      </c>
      <c r="W24" s="102"/>
      <c r="X24" s="105">
        <f>IF(SUM(X5,X9,X12,X18,X21,)&gt;0,SUM(X5,X9,X12,X18,X21),"-")</f>
        <v>8</v>
      </c>
      <c r="Y24" s="102"/>
      <c r="Z24" s="105">
        <f>IF(SUM(Z5,Z9,Z12,Z18,Z21,)&gt;0,SUM(Z5,Z9,Z12,Z18,Z21),"–")</f>
        <v>18</v>
      </c>
      <c r="AA24" s="102"/>
      <c r="AB24" s="105">
        <f>IF(SUM(AB5,AB9,AB12,AB18,AB21,)&gt;0,SUM(AB5,AB9,AB12,AB18,AB21),"–")</f>
        <v>25</v>
      </c>
      <c r="AC24" s="102"/>
      <c r="AD24" s="105">
        <f>IF(SUM(AD5,AD9,AD12,AD18,AD21,)&gt;0,SUM(AD5,AD9,AD12,AD18,AD21),"–")</f>
        <v>14</v>
      </c>
      <c r="AE24" s="109"/>
      <c r="AF24" s="105">
        <f>IF(SUM(AF5,AF9,AF12,AF18,AF21,)&gt;0,SUM(AF5,AF9,AF12,AF18,AF21),"–")</f>
        <v>19</v>
      </c>
      <c r="AG24" s="107"/>
      <c r="AH24" s="105">
        <f>IF(SUM(AH5,AH9,AH12,AH18,AH21,)&gt;0,SUM(AH5,AH9,AH12,AH18,AH21),"–")</f>
        <v>18</v>
      </c>
      <c r="AI24" s="107"/>
      <c r="AJ24" s="105">
        <f>IF(SUM(AJ5,AJ9,AJ12,AJ15,AJ18,AJ21,)&gt;0,SUM(AJ5,AJ9,AJ12,AJ15,AJ18,AJ21),"–")</f>
        <v>11</v>
      </c>
      <c r="AK24" s="107"/>
      <c r="AL24" s="105">
        <f>IF(SUM(AL5,AL9,AL12,AL15,AL18,AL21,)&gt;0,SUM(AL5,AL9,AL12,AL15,AL18,AL21),"–")</f>
        <v>14</v>
      </c>
    </row>
    <row r="25" spans="1:39" s="21" customFormat="1" ht="14.1" customHeight="1" x14ac:dyDescent="0.2">
      <c r="A25" s="22">
        <v>21</v>
      </c>
      <c r="B25" s="96"/>
      <c r="C25" s="111" t="s">
        <v>70</v>
      </c>
      <c r="D25" s="159" t="s">
        <v>3</v>
      </c>
      <c r="E25" s="99"/>
      <c r="F25" s="24">
        <f t="shared" si="0"/>
        <v>24</v>
      </c>
      <c r="G25" s="104"/>
      <c r="H25" s="105" t="s">
        <v>3</v>
      </c>
      <c r="I25" s="102"/>
      <c r="J25" s="105" t="s">
        <v>3</v>
      </c>
      <c r="K25" s="102"/>
      <c r="L25" s="105" t="s">
        <v>3</v>
      </c>
      <c r="M25" s="102"/>
      <c r="N25" s="105" t="s">
        <v>3</v>
      </c>
      <c r="O25" s="102"/>
      <c r="P25" s="105" t="s">
        <v>3</v>
      </c>
      <c r="Q25" s="102"/>
      <c r="R25" s="105" t="s">
        <v>3</v>
      </c>
      <c r="S25" s="102"/>
      <c r="T25" s="105" t="s">
        <v>3</v>
      </c>
      <c r="U25" s="102"/>
      <c r="V25" s="105" t="s">
        <v>3</v>
      </c>
      <c r="W25" s="102"/>
      <c r="X25" s="105" t="s">
        <v>3</v>
      </c>
      <c r="Y25" s="102"/>
      <c r="Z25" s="105">
        <f>IF(SUM(Z6,Z10,Z13,Z19,Z22,)&gt;0,SUM(Z6,Z10,Z13,Z19,Z22,),"–")</f>
        <v>4</v>
      </c>
      <c r="AA25" s="102"/>
      <c r="AB25" s="105">
        <f>IF(SUM(AB6,AB10,AB13,AB19,AB22,)&gt;0,SUM(AB6,AB10,AB13,AB19,AB22,),"–")</f>
        <v>9</v>
      </c>
      <c r="AC25" s="102"/>
      <c r="AD25" s="105">
        <f>IF(SUM(AD6,AD10,AD13,AD19,AD22,)&gt;0,SUM(AD6,AD10,AD13,AD19,AD22,),"–")</f>
        <v>5</v>
      </c>
      <c r="AE25" s="109"/>
      <c r="AF25" s="105">
        <f>IF(SUM(AF6,AF10,AF13,AF19,AF22,)&gt;0,SUM(AF6,AF10,AF13,AF19,AF22,),"–")</f>
        <v>3</v>
      </c>
      <c r="AG25" s="107"/>
      <c r="AH25" s="105">
        <f>IF(SUM(AH6,AH10,AH13,AH19,AH22,)&gt;0,SUM(AH6,AH10,AH13,AH19,AH22,),"–")</f>
        <v>7</v>
      </c>
      <c r="AI25" s="107"/>
      <c r="AJ25" s="105">
        <f>IF(SUM(AJ6,AJ10,AJ13,AJ16,AJ19,AJ22,)&gt;0,SUM(AJ6,AJ10,AJ13,AJ16,AJ19,AJ22),"–")</f>
        <v>4</v>
      </c>
      <c r="AK25" s="107"/>
      <c r="AL25" s="105">
        <f>IF(SUM(AL6,AL10,AL13,AL16,AL19,AL22,)&gt;0,SUM(AL6,AL10,AL13,AL16,AL19,AL22),"–")</f>
        <v>5</v>
      </c>
    </row>
    <row r="26" spans="1:39" s="21" customFormat="1" ht="14.1" customHeight="1" x14ac:dyDescent="0.2">
      <c r="A26" s="22">
        <v>22</v>
      </c>
      <c r="B26" s="96"/>
      <c r="C26" s="111" t="s">
        <v>71</v>
      </c>
      <c r="D26" s="159" t="s">
        <v>3</v>
      </c>
      <c r="E26" s="99"/>
      <c r="F26" s="24">
        <f t="shared" si="0"/>
        <v>51</v>
      </c>
      <c r="G26" s="104"/>
      <c r="H26" s="105" t="s">
        <v>3</v>
      </c>
      <c r="I26" s="102"/>
      <c r="J26" s="105" t="s">
        <v>3</v>
      </c>
      <c r="K26" s="102"/>
      <c r="L26" s="105" t="s">
        <v>3</v>
      </c>
      <c r="M26" s="102"/>
      <c r="N26" s="105" t="s">
        <v>3</v>
      </c>
      <c r="O26" s="102"/>
      <c r="P26" s="105" t="s">
        <v>3</v>
      </c>
      <c r="Q26" s="102"/>
      <c r="R26" s="105" t="s">
        <v>3</v>
      </c>
      <c r="S26" s="102"/>
      <c r="T26" s="105" t="s">
        <v>3</v>
      </c>
      <c r="U26" s="102"/>
      <c r="V26" s="105" t="s">
        <v>3</v>
      </c>
      <c r="W26" s="102"/>
      <c r="X26" s="105" t="s">
        <v>3</v>
      </c>
      <c r="Y26" s="102"/>
      <c r="Z26" s="105">
        <f>IF(SUM(Z7,Z11,Z14,Z20,Z23,)&gt;0,SUM(Z7,Z11,Z14,Z20,Z23,),"–")</f>
        <v>14</v>
      </c>
      <c r="AA26" s="102"/>
      <c r="AB26" s="105">
        <f>IF(SUM(AB7,AB11,AB14,AB20,AB23,)&gt;0,SUM(AB7,AB11,AB14,AB20,AB23,),"–")</f>
        <v>16</v>
      </c>
      <c r="AC26" s="102"/>
      <c r="AD26" s="105">
        <f>IF(SUM(AD7,AD11,AD14,AD20,AD23,)&gt;0,SUM(AD7,AD11,AD14,AD20,AD23,),"–")</f>
        <v>9</v>
      </c>
      <c r="AE26" s="109"/>
      <c r="AF26" s="105">
        <f>IF(SUM(AF7,AF11,AF14,AF20,AF23,)&gt;0,SUM(AF7,AF11,AF14,AF20,AF23,),"–")</f>
        <v>15</v>
      </c>
      <c r="AG26" s="107"/>
      <c r="AH26" s="105">
        <f>IF(SUM(AH7,AH11,AH14,AH20,AH23,)&gt;0,SUM(AH7,AH11,AH14,AH20,AH23,),"–")</f>
        <v>11</v>
      </c>
      <c r="AI26" s="107"/>
      <c r="AJ26" s="105">
        <f>IF(SUM(AJ7,AJ11,AJ14,AJ17,AJ20,AJ23,)&gt;0,SUM(AJ7,AJ11,AJ14,AJ17,AJ20,AJ23),"–")</f>
        <v>7</v>
      </c>
      <c r="AK26" s="107"/>
      <c r="AL26" s="105">
        <f>IF(SUM(AL7,AL11,AL14,AL17,AL20,AL23,)&gt;0,SUM(AL7,AL11,AL14,AL17,AL20,AL23),"–")</f>
        <v>9</v>
      </c>
    </row>
    <row r="27" spans="1:39" s="21" customFormat="1" ht="14.1" customHeight="1" x14ac:dyDescent="0.2">
      <c r="A27" s="22">
        <v>23</v>
      </c>
      <c r="B27" s="96"/>
      <c r="C27" s="111" t="s">
        <v>79</v>
      </c>
      <c r="D27" s="159" t="s">
        <v>3</v>
      </c>
      <c r="E27" s="99"/>
      <c r="F27" s="24">
        <f t="shared" si="0"/>
        <v>1</v>
      </c>
      <c r="G27" s="104"/>
      <c r="H27" s="105" t="s">
        <v>3</v>
      </c>
      <c r="I27" s="102"/>
      <c r="J27" s="105" t="s">
        <v>3</v>
      </c>
      <c r="K27" s="102"/>
      <c r="L27" s="105" t="s">
        <v>3</v>
      </c>
      <c r="M27" s="102"/>
      <c r="N27" s="105" t="s">
        <v>3</v>
      </c>
      <c r="O27" s="102"/>
      <c r="P27" s="105" t="s">
        <v>3</v>
      </c>
      <c r="Q27" s="102"/>
      <c r="R27" s="105" t="s">
        <v>3</v>
      </c>
      <c r="S27" s="102"/>
      <c r="T27" s="105" t="s">
        <v>3</v>
      </c>
      <c r="U27" s="102"/>
      <c r="V27" s="105" t="s">
        <v>3</v>
      </c>
      <c r="W27" s="102"/>
      <c r="X27" s="105" t="s">
        <v>3</v>
      </c>
      <c r="Y27" s="102"/>
      <c r="Z27" s="27" t="s">
        <v>2</v>
      </c>
      <c r="AA27" s="102"/>
      <c r="AB27" s="27" t="s">
        <v>2</v>
      </c>
      <c r="AC27" s="102"/>
      <c r="AD27" s="27" t="s">
        <v>2</v>
      </c>
      <c r="AE27" s="109"/>
      <c r="AF27" s="105">
        <f>SUM(AF8)</f>
        <v>1</v>
      </c>
      <c r="AG27" s="107"/>
      <c r="AH27" s="27" t="s">
        <v>2</v>
      </c>
      <c r="AI27" s="107"/>
      <c r="AJ27" s="27" t="s">
        <v>2</v>
      </c>
      <c r="AK27" s="107"/>
      <c r="AL27" s="27" t="s">
        <v>2</v>
      </c>
    </row>
    <row r="28" spans="1:39" s="21" customFormat="1" ht="19.5" customHeight="1" x14ac:dyDescent="0.2">
      <c r="A28" s="22">
        <v>24</v>
      </c>
      <c r="B28" s="96"/>
      <c r="C28" s="23" t="s">
        <v>67</v>
      </c>
      <c r="D28" s="98">
        <f>IF(SUM(T28,V28,X28,Z28,AB28)&gt;0,SUM(T28,V28,X28,Z28,AB28),"–")</f>
        <v>13</v>
      </c>
      <c r="E28" s="99"/>
      <c r="F28" s="98">
        <f t="shared" si="0"/>
        <v>14</v>
      </c>
      <c r="G28" s="104"/>
      <c r="H28" s="108">
        <v>1</v>
      </c>
      <c r="I28" s="102"/>
      <c r="J28" s="108">
        <v>2</v>
      </c>
      <c r="K28" s="102"/>
      <c r="L28" s="108">
        <v>2</v>
      </c>
      <c r="M28" s="102"/>
      <c r="N28" s="108">
        <v>3</v>
      </c>
      <c r="O28" s="102"/>
      <c r="P28" s="27" t="s">
        <v>2</v>
      </c>
      <c r="Q28" s="102"/>
      <c r="R28" s="108">
        <v>2</v>
      </c>
      <c r="S28" s="102"/>
      <c r="T28" s="108">
        <v>4</v>
      </c>
      <c r="U28" s="102"/>
      <c r="V28" s="108">
        <v>3</v>
      </c>
      <c r="W28" s="102"/>
      <c r="X28" s="105">
        <v>1</v>
      </c>
      <c r="Y28" s="102"/>
      <c r="Z28" s="105">
        <v>3</v>
      </c>
      <c r="AA28" s="102"/>
      <c r="AB28" s="105">
        <v>2</v>
      </c>
      <c r="AC28" s="102"/>
      <c r="AD28" s="105">
        <v>5</v>
      </c>
      <c r="AE28" s="102"/>
      <c r="AF28" s="105">
        <v>1</v>
      </c>
      <c r="AG28" s="107"/>
      <c r="AH28" s="105">
        <v>1</v>
      </c>
      <c r="AI28" s="107"/>
      <c r="AJ28" s="105">
        <v>4</v>
      </c>
      <c r="AK28" s="107"/>
      <c r="AL28" s="190">
        <v>3</v>
      </c>
    </row>
    <row r="29" spans="1:39" s="21" customFormat="1" ht="14.1" customHeight="1" x14ac:dyDescent="0.2">
      <c r="A29" s="22">
        <v>25</v>
      </c>
      <c r="B29" s="96"/>
      <c r="C29" s="111" t="s">
        <v>70</v>
      </c>
      <c r="D29" s="159" t="s">
        <v>3</v>
      </c>
      <c r="E29" s="99"/>
      <c r="F29" s="24">
        <f t="shared" si="0"/>
        <v>6</v>
      </c>
      <c r="G29" s="104"/>
      <c r="H29" s="105" t="s">
        <v>3</v>
      </c>
      <c r="I29" s="105"/>
      <c r="J29" s="105" t="s">
        <v>3</v>
      </c>
      <c r="K29" s="105"/>
      <c r="L29" s="105" t="s">
        <v>3</v>
      </c>
      <c r="M29" s="105"/>
      <c r="N29" s="105" t="s">
        <v>3</v>
      </c>
      <c r="O29" s="105"/>
      <c r="P29" s="105" t="s">
        <v>3</v>
      </c>
      <c r="Q29" s="105"/>
      <c r="R29" s="105" t="s">
        <v>3</v>
      </c>
      <c r="S29" s="105"/>
      <c r="T29" s="105" t="s">
        <v>3</v>
      </c>
      <c r="U29" s="105"/>
      <c r="V29" s="105" t="s">
        <v>3</v>
      </c>
      <c r="W29" s="105"/>
      <c r="X29" s="105" t="s">
        <v>3</v>
      </c>
      <c r="Y29" s="105"/>
      <c r="Z29" s="105">
        <v>2</v>
      </c>
      <c r="AA29" s="102"/>
      <c r="AB29" s="105">
        <v>1</v>
      </c>
      <c r="AC29" s="102"/>
      <c r="AD29" s="105">
        <v>4</v>
      </c>
      <c r="AE29" s="102"/>
      <c r="AF29" s="27" t="s">
        <v>2</v>
      </c>
      <c r="AG29" s="107"/>
      <c r="AH29" s="105">
        <v>1</v>
      </c>
      <c r="AI29" s="107"/>
      <c r="AJ29" s="105">
        <v>1</v>
      </c>
      <c r="AK29" s="107"/>
      <c r="AL29" s="27" t="s">
        <v>2</v>
      </c>
    </row>
    <row r="30" spans="1:39" s="21" customFormat="1" ht="14.1" customHeight="1" x14ac:dyDescent="0.2">
      <c r="A30" s="22">
        <v>26</v>
      </c>
      <c r="B30" s="96"/>
      <c r="C30" s="111" t="s">
        <v>71</v>
      </c>
      <c r="D30" s="159" t="s">
        <v>3</v>
      </c>
      <c r="E30" s="99"/>
      <c r="F30" s="24">
        <f t="shared" si="0"/>
        <v>8</v>
      </c>
      <c r="G30" s="104"/>
      <c r="H30" s="105" t="s">
        <v>3</v>
      </c>
      <c r="I30" s="105"/>
      <c r="J30" s="105" t="s">
        <v>3</v>
      </c>
      <c r="K30" s="105"/>
      <c r="L30" s="105" t="s">
        <v>3</v>
      </c>
      <c r="M30" s="105"/>
      <c r="N30" s="105" t="s">
        <v>3</v>
      </c>
      <c r="O30" s="105"/>
      <c r="P30" s="105" t="s">
        <v>3</v>
      </c>
      <c r="Q30" s="105"/>
      <c r="R30" s="105" t="s">
        <v>3</v>
      </c>
      <c r="S30" s="105"/>
      <c r="T30" s="105" t="s">
        <v>3</v>
      </c>
      <c r="U30" s="105"/>
      <c r="V30" s="105" t="s">
        <v>3</v>
      </c>
      <c r="W30" s="105"/>
      <c r="X30" s="105" t="s">
        <v>3</v>
      </c>
      <c r="Y30" s="105"/>
      <c r="Z30" s="105">
        <v>1</v>
      </c>
      <c r="AA30" s="102"/>
      <c r="AB30" s="105">
        <v>1</v>
      </c>
      <c r="AC30" s="102"/>
      <c r="AD30" s="105">
        <v>1</v>
      </c>
      <c r="AE30" s="102"/>
      <c r="AF30" s="105">
        <v>1</v>
      </c>
      <c r="AG30" s="107"/>
      <c r="AH30" s="105" t="s">
        <v>2</v>
      </c>
      <c r="AI30" s="107"/>
      <c r="AJ30" s="105">
        <v>3</v>
      </c>
      <c r="AK30" s="107"/>
      <c r="AL30" s="194">
        <v>3</v>
      </c>
      <c r="AM30" s="105"/>
    </row>
    <row r="31" spans="1:39" ht="30" customHeight="1" x14ac:dyDescent="0.2">
      <c r="A31" s="42"/>
      <c r="B31" s="22"/>
      <c r="C31" s="23" t="s">
        <v>29</v>
      </c>
      <c r="D31" s="24"/>
      <c r="E31" s="25"/>
      <c r="F31" s="24"/>
      <c r="G31" s="26"/>
      <c r="H31" s="43"/>
      <c r="I31" s="29"/>
      <c r="J31" s="43"/>
      <c r="K31" s="29"/>
      <c r="L31" s="43"/>
      <c r="M31" s="88"/>
      <c r="N31" s="43"/>
      <c r="O31" s="29"/>
      <c r="P31" s="43"/>
      <c r="Q31" s="88"/>
      <c r="R31" s="31"/>
      <c r="S31" s="43"/>
      <c r="T31" s="31"/>
      <c r="U31" s="43"/>
      <c r="V31" s="31"/>
      <c r="W31" s="43"/>
      <c r="X31" s="43"/>
      <c r="Y31" s="29"/>
      <c r="Z31" s="43"/>
      <c r="AA31" s="88"/>
      <c r="AB31" s="31"/>
      <c r="AC31" s="43"/>
      <c r="AD31" s="31"/>
      <c r="AE31" s="43"/>
      <c r="AF31" s="31"/>
      <c r="AG31" s="43"/>
      <c r="AH31" s="31"/>
      <c r="AI31" s="43"/>
      <c r="AJ31" s="31"/>
      <c r="AK31" s="43"/>
    </row>
    <row r="32" spans="1:39" ht="14.1" customHeight="1" x14ac:dyDescent="0.2">
      <c r="A32" s="22">
        <v>27</v>
      </c>
      <c r="B32" s="22"/>
      <c r="C32" s="30" t="s">
        <v>139</v>
      </c>
      <c r="D32" s="24">
        <f>IF(SUM(T32,V32,X32,Z32,AB32)&gt;0,SUM(T32,V32,X32,Z32,AB32),"–")</f>
        <v>17</v>
      </c>
      <c r="E32" s="25"/>
      <c r="F32" s="24">
        <f t="shared" si="0"/>
        <v>5</v>
      </c>
      <c r="G32" s="26"/>
      <c r="H32" s="33">
        <f>H5</f>
        <v>2</v>
      </c>
      <c r="I32" s="29"/>
      <c r="J32" s="33">
        <f>J5</f>
        <v>1</v>
      </c>
      <c r="K32" s="29"/>
      <c r="L32" s="33">
        <f>L5</f>
        <v>3</v>
      </c>
      <c r="M32" s="29"/>
      <c r="N32" s="33">
        <f>N5</f>
        <v>8</v>
      </c>
      <c r="O32" s="29"/>
      <c r="P32" s="33">
        <f>P5</f>
        <v>10</v>
      </c>
      <c r="Q32" s="29"/>
      <c r="R32" s="33">
        <f>R5</f>
        <v>1</v>
      </c>
      <c r="S32" s="33"/>
      <c r="T32" s="33">
        <f>T5</f>
        <v>1</v>
      </c>
      <c r="U32" s="33"/>
      <c r="V32" s="33">
        <f>V5</f>
        <v>1</v>
      </c>
      <c r="W32" s="33"/>
      <c r="X32" s="33">
        <f>X5</f>
        <v>3</v>
      </c>
      <c r="Y32" s="29"/>
      <c r="Z32" s="33">
        <f>Z5</f>
        <v>2</v>
      </c>
      <c r="AA32" s="29"/>
      <c r="AB32" s="33">
        <f>AB5</f>
        <v>10</v>
      </c>
      <c r="AC32" s="33"/>
      <c r="AD32" s="33">
        <f>AD5</f>
        <v>2</v>
      </c>
      <c r="AE32" s="33"/>
      <c r="AF32" s="33">
        <f>AF5</f>
        <v>1</v>
      </c>
      <c r="AG32" s="33"/>
      <c r="AH32" s="33">
        <f>AH5</f>
        <v>1</v>
      </c>
      <c r="AI32" s="33"/>
      <c r="AJ32" s="33" t="str">
        <f>AJ5</f>
        <v>–</v>
      </c>
      <c r="AK32" s="33"/>
      <c r="AL32" s="33">
        <f>AL5</f>
        <v>1</v>
      </c>
    </row>
    <row r="33" spans="1:39" ht="14.1" customHeight="1" x14ac:dyDescent="0.2">
      <c r="A33" s="22">
        <v>28</v>
      </c>
      <c r="B33" s="22"/>
      <c r="C33" s="4" t="s">
        <v>74</v>
      </c>
      <c r="D33" s="200">
        <v>0.19643232675246522</v>
      </c>
      <c r="E33" s="174"/>
      <c r="F33" s="200">
        <v>4.9966561542541303E-2</v>
      </c>
      <c r="G33" s="69"/>
      <c r="H33" s="70">
        <v>0.15384615384615385</v>
      </c>
      <c r="I33" s="71"/>
      <c r="J33" s="70">
        <v>7.1942446043165464E-2</v>
      </c>
      <c r="K33" s="71"/>
      <c r="L33" s="70">
        <v>0.20979020979020979</v>
      </c>
      <c r="M33" s="71"/>
      <c r="N33" s="70">
        <v>0.55172413793103448</v>
      </c>
      <c r="O33" s="71"/>
      <c r="P33" s="70">
        <v>0.68027210884353739</v>
      </c>
      <c r="Q33" s="71"/>
      <c r="R33" s="70">
        <v>6.6666666666666666E-2</v>
      </c>
      <c r="S33" s="72"/>
      <c r="T33" s="70">
        <v>6.2893081761006289E-2</v>
      </c>
      <c r="U33" s="72"/>
      <c r="V33" s="70">
        <v>5.9171597633136098E-2</v>
      </c>
      <c r="W33" s="72"/>
      <c r="X33" s="70">
        <v>0.16759776536312851</v>
      </c>
      <c r="Y33" s="71"/>
      <c r="Z33" s="70">
        <v>0.111731843575419</v>
      </c>
      <c r="AA33" s="71"/>
      <c r="AB33" s="70">
        <v>0.55865921787709505</v>
      </c>
      <c r="AC33" s="72"/>
      <c r="AD33" s="70">
        <v>0.10695187165775401</v>
      </c>
      <c r="AE33" s="72"/>
      <c r="AF33" s="70">
        <v>5.1769723521221292E-2</v>
      </c>
      <c r="AG33" s="72"/>
      <c r="AH33" s="70">
        <v>4.9689365111719272E-2</v>
      </c>
      <c r="AI33" s="72"/>
      <c r="AJ33" s="27" t="s">
        <v>2</v>
      </c>
      <c r="AK33" s="72"/>
      <c r="AL33" s="70">
        <v>4.7066483608564989E-2</v>
      </c>
    </row>
    <row r="34" spans="1:39" ht="24" customHeight="1" x14ac:dyDescent="0.2">
      <c r="A34" s="22">
        <v>29</v>
      </c>
      <c r="B34" s="22"/>
      <c r="C34" s="4" t="s">
        <v>45</v>
      </c>
      <c r="D34" s="200">
        <v>0.31775700934579437</v>
      </c>
      <c r="E34" s="174"/>
      <c r="F34" s="200">
        <v>8.4023985046083785E-2</v>
      </c>
      <c r="G34" s="89"/>
      <c r="H34" s="70">
        <v>0.24263011039670021</v>
      </c>
      <c r="I34" s="71"/>
      <c r="J34" s="70">
        <v>0.11452130096197893</v>
      </c>
      <c r="K34" s="71"/>
      <c r="L34" s="70">
        <v>0.33806626098715348</v>
      </c>
      <c r="M34" s="71"/>
      <c r="N34" s="70">
        <v>0.90559203079012907</v>
      </c>
      <c r="O34" s="71"/>
      <c r="P34" s="70">
        <v>1.155001155001155</v>
      </c>
      <c r="Q34" s="71"/>
      <c r="R34" s="70">
        <v>0.11190689346463742</v>
      </c>
      <c r="S34" s="72"/>
      <c r="T34" s="70">
        <v>0.10398253093480295</v>
      </c>
      <c r="U34" s="72"/>
      <c r="V34" s="70">
        <v>9.745638826625086E-2</v>
      </c>
      <c r="W34" s="72"/>
      <c r="X34" s="70">
        <v>0.26915485375919612</v>
      </c>
      <c r="Y34" s="71"/>
      <c r="Z34" s="70">
        <v>0.17666283897182228</v>
      </c>
      <c r="AA34" s="71"/>
      <c r="AB34" s="70">
        <v>0.89645898700134474</v>
      </c>
      <c r="AC34" s="72"/>
      <c r="AD34" s="70">
        <v>0.17577781683951485</v>
      </c>
      <c r="AE34" s="72"/>
      <c r="AF34" s="70">
        <v>8.4802263972404979E-2</v>
      </c>
      <c r="AG34" s="72"/>
      <c r="AH34" s="70">
        <v>8.4443494194065244E-2</v>
      </c>
      <c r="AI34" s="72"/>
      <c r="AJ34" s="27" t="s">
        <v>2</v>
      </c>
      <c r="AK34" s="72"/>
      <c r="AL34" s="70">
        <v>8.0818127767752587E-2</v>
      </c>
    </row>
    <row r="35" spans="1:39" ht="14.1" customHeight="1" x14ac:dyDescent="0.2">
      <c r="A35" s="57"/>
      <c r="B35" s="57"/>
      <c r="C35" s="16"/>
      <c r="D35" s="58"/>
      <c r="E35" s="59"/>
      <c r="F35" s="58"/>
      <c r="G35" s="60"/>
      <c r="H35" s="61"/>
      <c r="I35" s="62"/>
      <c r="J35" s="61"/>
      <c r="K35" s="62"/>
      <c r="L35" s="61"/>
      <c r="M35" s="62"/>
      <c r="N35" s="61"/>
      <c r="O35" s="62"/>
      <c r="P35" s="61"/>
      <c r="Q35" s="61"/>
      <c r="R35" s="61"/>
      <c r="S35" s="62"/>
      <c r="T35" s="61"/>
      <c r="U35" s="62"/>
      <c r="V35" s="61"/>
      <c r="W35" s="62"/>
      <c r="X35" s="61"/>
      <c r="Y35" s="62"/>
      <c r="Z35" s="61"/>
      <c r="AA35" s="62"/>
      <c r="AB35" s="61"/>
      <c r="AC35" s="62"/>
      <c r="AD35" s="63"/>
      <c r="AE35" s="62"/>
      <c r="AF35" s="63"/>
      <c r="AG35" s="64"/>
      <c r="AH35" s="63"/>
      <c r="AI35" s="64"/>
      <c r="AJ35" s="63"/>
      <c r="AK35" s="64"/>
      <c r="AL35" s="64"/>
      <c r="AM35" s="64"/>
    </row>
    <row r="36" spans="1:39" ht="14.1" customHeight="1" x14ac:dyDescent="0.2">
      <c r="A36" s="42"/>
      <c r="B36" s="42"/>
      <c r="C36" s="44"/>
      <c r="D36" s="52"/>
      <c r="E36" s="65"/>
      <c r="F36" s="52"/>
      <c r="G36" s="65"/>
      <c r="H36" s="52"/>
      <c r="I36" s="65"/>
      <c r="J36" s="52"/>
      <c r="K36" s="65"/>
      <c r="L36" s="52"/>
      <c r="M36" s="65"/>
      <c r="N36" s="52"/>
      <c r="O36" s="65"/>
      <c r="P36" s="52"/>
      <c r="Q36" s="65"/>
      <c r="R36" s="52"/>
      <c r="S36" s="65"/>
      <c r="T36" s="52"/>
      <c r="U36" s="65"/>
      <c r="V36" s="52"/>
      <c r="W36" s="65"/>
      <c r="X36" s="52"/>
      <c r="Y36" s="65"/>
      <c r="Z36" s="52"/>
      <c r="AA36" s="65"/>
      <c r="AB36" s="52"/>
      <c r="AC36" s="65"/>
      <c r="AD36" s="52"/>
      <c r="AE36" s="65"/>
      <c r="AF36" s="52"/>
      <c r="AG36" s="65"/>
      <c r="AH36" s="52"/>
      <c r="AI36" s="65"/>
      <c r="AJ36" s="52"/>
      <c r="AK36" s="65"/>
    </row>
    <row r="37" spans="1:39" s="5" customFormat="1" ht="14.1" customHeight="1" x14ac:dyDescent="0.2">
      <c r="A37" s="38"/>
      <c r="C37" s="44" t="s">
        <v>7</v>
      </c>
    </row>
    <row r="38" spans="1:39" s="5" customFormat="1" ht="14.1" customHeight="1" x14ac:dyDescent="0.2">
      <c r="A38" s="38"/>
      <c r="C38" s="5" t="s">
        <v>180</v>
      </c>
    </row>
    <row r="39" spans="1:39" s="5" customFormat="1" ht="12.75" customHeight="1" x14ac:dyDescent="0.2">
      <c r="A39" s="38"/>
      <c r="C39" s="15" t="s">
        <v>175</v>
      </c>
      <c r="D39" s="15"/>
    </row>
    <row r="40" spans="1:39" s="5" customFormat="1" ht="12.75" customHeight="1" x14ac:dyDescent="0.2">
      <c r="B40" s="15"/>
      <c r="C40" s="15"/>
    </row>
    <row r="41" spans="1:39" s="5" customFormat="1" ht="12.75" customHeight="1" x14ac:dyDescent="0.2">
      <c r="B41" s="15"/>
      <c r="E41" s="15"/>
    </row>
    <row r="42" spans="1:39" ht="12.75" customHeight="1" x14ac:dyDescent="0.2"/>
  </sheetData>
  <customSheetViews>
    <customSheetView guid="{EA424B0A-06A3-4874-B080-734BBB58792A}" showPageBreaks="1" showGridLines="0" printArea="1">
      <selection activeCell="AL29" sqref="AL29"/>
      <rowBreaks count="1" manualBreakCount="1">
        <brk id="37" max="16383" man="1"/>
      </rowBreaks>
      <pageMargins left="3.937007874015748E-2" right="3.937007874015748E-2" top="0.74803149606299213" bottom="0.74803149606299213" header="0.31496062992125984" footer="0.31496062992125984"/>
      <pageSetup paperSize="9" scale="87" orientation="portrait" r:id="rId1"/>
    </customSheetView>
    <customSheetView guid="{03452A04-CA67-46E6-B0A2-BCD750928530}" showGridLines="0">
      <selection activeCell="AL29" sqref="AL29"/>
      <rowBreaks count="1" manualBreakCount="1">
        <brk id="37" max="16383" man="1"/>
      </rowBreaks>
      <pageMargins left="3.937007874015748E-2" right="3.937007874015748E-2" top="0.74803149606299213" bottom="0.74803149606299213" header="0.31496062992125984" footer="0.31496062992125984"/>
      <pageSetup paperSize="9" scale="87" orientation="portrait" r:id="rId2"/>
    </customSheetView>
  </customSheetViews>
  <mergeCells count="19">
    <mergeCell ref="AB3:AC3"/>
    <mergeCell ref="AD3:AE3"/>
    <mergeCell ref="AF3:AG3"/>
    <mergeCell ref="N3:O3"/>
    <mergeCell ref="P3:Q3"/>
    <mergeCell ref="R3:S3"/>
    <mergeCell ref="AL3:AM3"/>
    <mergeCell ref="A3:C3"/>
    <mergeCell ref="D3:E3"/>
    <mergeCell ref="F3:G3"/>
    <mergeCell ref="H3:I3"/>
    <mergeCell ref="J3:K3"/>
    <mergeCell ref="AJ3:AK3"/>
    <mergeCell ref="T3:U3"/>
    <mergeCell ref="V3:W3"/>
    <mergeCell ref="X3:Y3"/>
    <mergeCell ref="L3:M3"/>
    <mergeCell ref="AH3:AI3"/>
    <mergeCell ref="Z3:AA3"/>
  </mergeCells>
  <pageMargins left="0.39370078740157483" right="0.39370078740157483" top="0.59055118110236227" bottom="0.74803149606299213" header="0.31496062992125984" footer="0.31496062992125984"/>
  <pageSetup paperSize="9" orientation="portrait"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1"/>
  <sheetViews>
    <sheetView showGridLines="0" zoomScaleNormal="100" zoomScaleSheetLayoutView="100" workbookViewId="0">
      <selection activeCell="AM1" sqref="AM1"/>
    </sheetView>
  </sheetViews>
  <sheetFormatPr defaultRowHeight="12.75" outlineLevelCol="1" x14ac:dyDescent="0.2"/>
  <cols>
    <col min="1" max="1" width="2.85546875" style="13" customWidth="1"/>
    <col min="2" max="2" width="0.85546875" style="13" customWidth="1"/>
    <col min="3" max="3" width="41.7109375" style="13" customWidth="1"/>
    <col min="4" max="4" width="6.7109375" style="13" customWidth="1"/>
    <col min="5" max="5" width="1.28515625" style="13" customWidth="1"/>
    <col min="6" max="6" width="6.7109375" style="13" customWidth="1"/>
    <col min="7" max="7" width="1.28515625" style="13" customWidth="1"/>
    <col min="8" max="8" width="4.7109375" style="13" hidden="1" customWidth="1" outlineLevel="1"/>
    <col min="9" max="9" width="1.28515625" style="13" hidden="1" customWidth="1" outlineLevel="1"/>
    <col min="10" max="10" width="4.7109375" style="13" hidden="1" customWidth="1" outlineLevel="1"/>
    <col min="11" max="11" width="1.28515625" style="13" hidden="1" customWidth="1" outlineLevel="1"/>
    <col min="12" max="12" width="4.7109375" style="13" hidden="1" customWidth="1" outlineLevel="1"/>
    <col min="13" max="13" width="1.28515625" style="13" hidden="1" customWidth="1" outlineLevel="1"/>
    <col min="14" max="14" width="4.7109375" style="13" hidden="1" customWidth="1" outlineLevel="1"/>
    <col min="15" max="15" width="1.28515625" style="13" hidden="1" customWidth="1" outlineLevel="1"/>
    <col min="16" max="16" width="4.7109375" style="13" hidden="1" customWidth="1" outlineLevel="1"/>
    <col min="17" max="17" width="1.28515625" style="13" hidden="1" customWidth="1" outlineLevel="1"/>
    <col min="18" max="18" width="4.7109375" style="13" hidden="1" customWidth="1" outlineLevel="1"/>
    <col min="19" max="19" width="1.28515625" style="13" hidden="1" customWidth="1" outlineLevel="1"/>
    <col min="20" max="20" width="4.7109375" style="13" hidden="1" customWidth="1" outlineLevel="1"/>
    <col min="21" max="21" width="1.28515625" style="13" hidden="1" customWidth="1" outlineLevel="1"/>
    <col min="22" max="22" width="4.7109375" style="13" hidden="1" customWidth="1" outlineLevel="1"/>
    <col min="23" max="23" width="1.28515625" style="13" hidden="1" customWidth="1" outlineLevel="1"/>
    <col min="24" max="24" width="4.7109375" style="13" hidden="1" customWidth="1" outlineLevel="1"/>
    <col min="25" max="25" width="1.28515625" style="13" hidden="1" customWidth="1" outlineLevel="1"/>
    <col min="26" max="26" width="4.7109375" style="13" hidden="1" customWidth="1" outlineLevel="1"/>
    <col min="27" max="27" width="1.28515625" style="13" hidden="1" customWidth="1" outlineLevel="1"/>
    <col min="28" max="28" width="4.7109375" style="13" hidden="1" customWidth="1" outlineLevel="1"/>
    <col min="29" max="29" width="1.28515625" style="13" hidden="1" customWidth="1" outlineLevel="1"/>
    <col min="30" max="30" width="4.7109375" style="13" customWidth="1" collapsed="1"/>
    <col min="31" max="31" width="1.28515625" style="13" customWidth="1"/>
    <col min="32" max="32" width="4.7109375" style="13" customWidth="1"/>
    <col min="33" max="33" width="1.28515625" style="13" customWidth="1"/>
    <col min="34" max="34" width="4.7109375" style="133" customWidth="1"/>
    <col min="35" max="35" width="1.28515625" style="13" customWidth="1"/>
    <col min="36" max="36" width="4.7109375" style="133" customWidth="1"/>
    <col min="37" max="37" width="1.28515625" style="13" customWidth="1"/>
    <col min="38" max="38" width="4.7109375" style="13" customWidth="1"/>
    <col min="39" max="39" width="1.28515625" style="13" customWidth="1"/>
    <col min="40" max="16384" width="9.140625" style="13"/>
  </cols>
  <sheetData>
    <row r="1" spans="1:60" ht="14.25" customHeight="1" x14ac:dyDescent="0.2">
      <c r="A1" s="21" t="s">
        <v>13</v>
      </c>
    </row>
    <row r="2" spans="1:60" ht="14.25" customHeight="1" x14ac:dyDescent="0.2">
      <c r="A2" s="20" t="s">
        <v>14</v>
      </c>
    </row>
    <row r="3" spans="1:60" ht="24" customHeight="1" x14ac:dyDescent="0.2">
      <c r="A3" s="234"/>
      <c r="B3" s="234"/>
      <c r="C3" s="234"/>
      <c r="D3" s="235" t="s">
        <v>131</v>
      </c>
      <c r="E3" s="236"/>
      <c r="F3" s="235" t="s">
        <v>132</v>
      </c>
      <c r="G3" s="236"/>
      <c r="H3" s="233">
        <v>2000</v>
      </c>
      <c r="I3" s="233"/>
      <c r="J3" s="233">
        <v>2001</v>
      </c>
      <c r="K3" s="233"/>
      <c r="L3" s="233">
        <v>2002</v>
      </c>
      <c r="M3" s="233"/>
      <c r="N3" s="233">
        <v>2003</v>
      </c>
      <c r="O3" s="233"/>
      <c r="P3" s="233">
        <v>2004</v>
      </c>
      <c r="Q3" s="233"/>
      <c r="R3" s="233">
        <v>2005</v>
      </c>
      <c r="S3" s="233"/>
      <c r="T3" s="233">
        <v>2006</v>
      </c>
      <c r="U3" s="233"/>
      <c r="V3" s="233">
        <v>2007</v>
      </c>
      <c r="W3" s="233"/>
      <c r="X3" s="233">
        <v>2008</v>
      </c>
      <c r="Y3" s="233"/>
      <c r="Z3" s="233">
        <v>2009</v>
      </c>
      <c r="AA3" s="233"/>
      <c r="AB3" s="233">
        <v>2010</v>
      </c>
      <c r="AC3" s="233"/>
      <c r="AD3" s="233">
        <v>2011</v>
      </c>
      <c r="AE3" s="233"/>
      <c r="AF3" s="233">
        <v>2012</v>
      </c>
      <c r="AG3" s="233"/>
      <c r="AH3" s="233">
        <v>2013</v>
      </c>
      <c r="AI3" s="233"/>
      <c r="AJ3" s="233">
        <v>2014</v>
      </c>
      <c r="AK3" s="233"/>
      <c r="AL3" s="233">
        <v>2015</v>
      </c>
      <c r="AM3" s="233"/>
    </row>
    <row r="4" spans="1:60" ht="24" customHeight="1" x14ac:dyDescent="0.2">
      <c r="A4" s="31"/>
      <c r="B4" s="22"/>
      <c r="C4" s="23" t="s">
        <v>68</v>
      </c>
      <c r="D4" s="39"/>
      <c r="E4" s="26"/>
      <c r="F4" s="39"/>
      <c r="G4" s="26"/>
      <c r="H4" s="33"/>
      <c r="I4" s="29"/>
      <c r="J4" s="33"/>
      <c r="K4" s="29"/>
      <c r="L4" s="33"/>
      <c r="M4" s="29"/>
      <c r="N4" s="33"/>
      <c r="O4" s="29"/>
      <c r="P4" s="33"/>
      <c r="Q4" s="29"/>
      <c r="R4" s="33"/>
      <c r="S4" s="29"/>
      <c r="T4" s="33"/>
      <c r="U4" s="29"/>
      <c r="V4" s="33"/>
      <c r="W4" s="29"/>
      <c r="X4" s="33"/>
      <c r="Y4" s="29"/>
      <c r="Z4" s="33"/>
      <c r="AA4" s="29"/>
      <c r="AB4" s="33"/>
      <c r="AC4" s="29"/>
      <c r="AD4" s="33"/>
      <c r="AE4" s="29"/>
      <c r="AF4" s="33"/>
      <c r="AG4" s="29"/>
      <c r="AH4" s="134"/>
      <c r="AI4" s="29"/>
      <c r="AJ4" s="134"/>
      <c r="AK4" s="29"/>
    </row>
    <row r="5" spans="1:60" ht="24" customHeight="1" x14ac:dyDescent="0.2">
      <c r="A5" s="22">
        <v>1</v>
      </c>
      <c r="B5" s="22"/>
      <c r="C5" s="30" t="s">
        <v>33</v>
      </c>
      <c r="D5" s="24" t="str">
        <f>IF(SUM(T5,V5,X5,Z5,AB5)&gt;0,SUM(T5,V5,X5,Z5,AB5),"–")</f>
        <v>–</v>
      </c>
      <c r="E5" s="25"/>
      <c r="F5" s="24">
        <f t="shared" ref="F5:F13" si="0">IF(SUM(AD5,AF5,AH5,AJ5,AL5)&gt;0,SUM(AD5,AF5,AH5,AJ5,AL5),"–")</f>
        <v>2</v>
      </c>
      <c r="G5" s="26"/>
      <c r="H5" s="50" t="s">
        <v>3</v>
      </c>
      <c r="I5" s="28"/>
      <c r="J5" s="50">
        <v>1</v>
      </c>
      <c r="K5" s="28"/>
      <c r="L5" s="50">
        <v>1</v>
      </c>
      <c r="M5" s="28"/>
      <c r="N5" s="27" t="s">
        <v>2</v>
      </c>
      <c r="O5" s="28"/>
      <c r="P5" s="27">
        <v>1</v>
      </c>
      <c r="Q5" s="28"/>
      <c r="R5" s="50">
        <v>1</v>
      </c>
      <c r="S5" s="28"/>
      <c r="T5" s="27" t="s">
        <v>2</v>
      </c>
      <c r="U5" s="28"/>
      <c r="V5" s="27" t="s">
        <v>2</v>
      </c>
      <c r="W5" s="28"/>
      <c r="X5" s="27" t="s">
        <v>2</v>
      </c>
      <c r="Y5" s="28"/>
      <c r="Z5" s="27" t="s">
        <v>2</v>
      </c>
      <c r="AA5" s="28"/>
      <c r="AB5" s="27" t="s">
        <v>2</v>
      </c>
      <c r="AC5" s="28"/>
      <c r="AD5" s="27">
        <v>1</v>
      </c>
      <c r="AE5" s="28"/>
      <c r="AF5" s="27">
        <v>1</v>
      </c>
      <c r="AG5" s="29"/>
      <c r="AH5" s="27" t="s">
        <v>2</v>
      </c>
      <c r="AI5" s="29"/>
      <c r="AJ5" s="27" t="s">
        <v>2</v>
      </c>
      <c r="AK5" s="29"/>
      <c r="AL5" s="27" t="s">
        <v>2</v>
      </c>
    </row>
    <row r="6" spans="1:60" ht="24" customHeight="1" x14ac:dyDescent="0.2">
      <c r="A6" s="22">
        <v>2</v>
      </c>
      <c r="B6" s="42">
        <v>2</v>
      </c>
      <c r="C6" s="30" t="s">
        <v>34</v>
      </c>
      <c r="D6" s="24">
        <f>IF(SUM(T6,V6,X6,Z6,AB6)&gt;0,SUM(T6,V6,X6,Z6,AB6),"–")</f>
        <v>6</v>
      </c>
      <c r="E6" s="25"/>
      <c r="F6" s="24">
        <f t="shared" si="0"/>
        <v>2</v>
      </c>
      <c r="G6" s="26"/>
      <c r="H6" s="50" t="s">
        <v>3</v>
      </c>
      <c r="I6" s="28"/>
      <c r="J6" s="27" t="s">
        <v>2</v>
      </c>
      <c r="K6" s="28"/>
      <c r="L6" s="50">
        <v>2</v>
      </c>
      <c r="M6" s="28"/>
      <c r="N6" s="27">
        <v>4</v>
      </c>
      <c r="O6" s="28"/>
      <c r="P6" s="27" t="s">
        <v>2</v>
      </c>
      <c r="Q6" s="28"/>
      <c r="R6" s="27" t="s">
        <v>2</v>
      </c>
      <c r="S6" s="28"/>
      <c r="T6" s="50">
        <v>2</v>
      </c>
      <c r="U6" s="28"/>
      <c r="V6" s="27" t="s">
        <v>2</v>
      </c>
      <c r="W6" s="28"/>
      <c r="X6" s="27">
        <v>1</v>
      </c>
      <c r="Y6" s="28"/>
      <c r="Z6" s="27">
        <v>3</v>
      </c>
      <c r="AA6" s="28"/>
      <c r="AB6" s="27" t="s">
        <v>2</v>
      </c>
      <c r="AC6" s="28"/>
      <c r="AD6" s="27">
        <v>1</v>
      </c>
      <c r="AE6" s="28"/>
      <c r="AF6" s="27" t="s">
        <v>2</v>
      </c>
      <c r="AG6" s="29"/>
      <c r="AH6" s="27" t="s">
        <v>2</v>
      </c>
      <c r="AI6" s="29"/>
      <c r="AJ6" s="27" t="s">
        <v>2</v>
      </c>
      <c r="AK6" s="29"/>
      <c r="AL6" s="27">
        <v>1</v>
      </c>
    </row>
    <row r="7" spans="1:60" ht="24" customHeight="1" x14ac:dyDescent="0.2">
      <c r="A7" s="22">
        <v>3</v>
      </c>
      <c r="B7" s="42">
        <v>3</v>
      </c>
      <c r="C7" s="30" t="s">
        <v>35</v>
      </c>
      <c r="D7" s="24">
        <f>IF(SUM(T7,V7,X7,Z7,AB7)&gt;0,SUM(T7,V7,X7,Z7,AB7),"–")</f>
        <v>2</v>
      </c>
      <c r="E7" s="25"/>
      <c r="F7" s="24">
        <f t="shared" si="0"/>
        <v>5</v>
      </c>
      <c r="G7" s="26"/>
      <c r="H7" s="50" t="s">
        <v>3</v>
      </c>
      <c r="I7" s="28"/>
      <c r="J7" s="27" t="s">
        <v>2</v>
      </c>
      <c r="K7" s="28"/>
      <c r="L7" s="27" t="s">
        <v>2</v>
      </c>
      <c r="M7" s="28"/>
      <c r="N7" s="27" t="s">
        <v>2</v>
      </c>
      <c r="O7" s="28"/>
      <c r="P7" s="27" t="s">
        <v>2</v>
      </c>
      <c r="Q7" s="28"/>
      <c r="R7" s="50">
        <v>3</v>
      </c>
      <c r="S7" s="28"/>
      <c r="T7" s="50">
        <v>1</v>
      </c>
      <c r="U7" s="28"/>
      <c r="V7" s="27" t="s">
        <v>2</v>
      </c>
      <c r="W7" s="28"/>
      <c r="X7" s="27">
        <v>1</v>
      </c>
      <c r="Y7" s="28"/>
      <c r="Z7" s="27" t="s">
        <v>2</v>
      </c>
      <c r="AA7" s="28"/>
      <c r="AB7" s="27" t="s">
        <v>2</v>
      </c>
      <c r="AC7" s="28"/>
      <c r="AD7" s="27">
        <v>2</v>
      </c>
      <c r="AE7" s="28"/>
      <c r="AF7" s="27" t="s">
        <v>2</v>
      </c>
      <c r="AG7" s="29"/>
      <c r="AH7" s="27" t="s">
        <v>2</v>
      </c>
      <c r="AI7" s="29"/>
      <c r="AJ7" s="27">
        <v>3</v>
      </c>
      <c r="AK7" s="29"/>
      <c r="AL7" s="27" t="s">
        <v>2</v>
      </c>
    </row>
    <row r="8" spans="1:60" ht="24" customHeight="1" x14ac:dyDescent="0.2">
      <c r="A8" s="22">
        <v>4</v>
      </c>
      <c r="B8" s="22"/>
      <c r="C8" s="183" t="s">
        <v>172</v>
      </c>
      <c r="D8" s="24" t="s">
        <v>3</v>
      </c>
      <c r="E8" s="24"/>
      <c r="F8" s="24" t="s">
        <v>3</v>
      </c>
      <c r="G8" s="26"/>
      <c r="H8" s="50" t="s">
        <v>3</v>
      </c>
      <c r="I8" s="28"/>
      <c r="J8" s="50" t="s">
        <v>3</v>
      </c>
      <c r="K8" s="28"/>
      <c r="L8" s="50" t="s">
        <v>3</v>
      </c>
      <c r="M8" s="28"/>
      <c r="N8" s="50" t="s">
        <v>3</v>
      </c>
      <c r="O8" s="28"/>
      <c r="P8" s="50" t="s">
        <v>3</v>
      </c>
      <c r="Q8" s="28"/>
      <c r="R8" s="50" t="s">
        <v>3</v>
      </c>
      <c r="S8" s="28"/>
      <c r="T8" s="50" t="s">
        <v>3</v>
      </c>
      <c r="U8" s="28"/>
      <c r="V8" s="50" t="s">
        <v>3</v>
      </c>
      <c r="W8" s="28"/>
      <c r="X8" s="50" t="s">
        <v>3</v>
      </c>
      <c r="Y8" s="28"/>
      <c r="Z8" s="50" t="s">
        <v>3</v>
      </c>
      <c r="AA8" s="28"/>
      <c r="AB8" s="50" t="s">
        <v>3</v>
      </c>
      <c r="AC8" s="28"/>
      <c r="AD8" s="50" t="s">
        <v>3</v>
      </c>
      <c r="AE8" s="28"/>
      <c r="AF8" s="50" t="s">
        <v>3</v>
      </c>
      <c r="AG8" s="41"/>
      <c r="AH8" s="50" t="s">
        <v>3</v>
      </c>
      <c r="AI8" s="41"/>
      <c r="AJ8" s="27">
        <v>5</v>
      </c>
      <c r="AK8" s="55" t="s">
        <v>190</v>
      </c>
      <c r="AL8" s="27">
        <v>3</v>
      </c>
    </row>
    <row r="9" spans="1:60" ht="14.1" customHeight="1" x14ac:dyDescent="0.2">
      <c r="A9" s="22">
        <v>5</v>
      </c>
      <c r="B9" s="22"/>
      <c r="C9" s="31" t="s">
        <v>46</v>
      </c>
      <c r="D9" s="24">
        <f>IF(SUM(T9,V9,X9,Z9,AB9)&gt;0,SUM(T9,V9,X9,Z9,AB9),"–")</f>
        <v>14</v>
      </c>
      <c r="E9" s="25"/>
      <c r="F9" s="24">
        <f t="shared" si="0"/>
        <v>12</v>
      </c>
      <c r="G9" s="26"/>
      <c r="H9" s="50" t="s">
        <v>3</v>
      </c>
      <c r="I9" s="28"/>
      <c r="J9" s="50">
        <v>5</v>
      </c>
      <c r="K9" s="28"/>
      <c r="L9" s="50">
        <v>3</v>
      </c>
      <c r="M9" s="28"/>
      <c r="N9" s="50">
        <v>3</v>
      </c>
      <c r="O9" s="28"/>
      <c r="P9" s="50">
        <v>4</v>
      </c>
      <c r="Q9" s="28"/>
      <c r="R9" s="50">
        <v>4</v>
      </c>
      <c r="S9" s="28"/>
      <c r="T9" s="50">
        <v>6</v>
      </c>
      <c r="U9" s="28"/>
      <c r="V9" s="50">
        <v>3</v>
      </c>
      <c r="W9" s="28"/>
      <c r="X9" s="50">
        <v>2</v>
      </c>
      <c r="Y9" s="28"/>
      <c r="Z9" s="50">
        <v>3</v>
      </c>
      <c r="AA9" s="28"/>
      <c r="AB9" s="27" t="s">
        <v>2</v>
      </c>
      <c r="AC9" s="28"/>
      <c r="AD9" s="27">
        <v>3</v>
      </c>
      <c r="AE9" s="28"/>
      <c r="AF9" s="27" t="s">
        <v>2</v>
      </c>
      <c r="AG9" s="29"/>
      <c r="AH9" s="27" t="s">
        <v>2</v>
      </c>
      <c r="AI9" s="29"/>
      <c r="AJ9" s="27">
        <v>4</v>
      </c>
      <c r="AK9" s="29"/>
      <c r="AL9" s="27">
        <v>5</v>
      </c>
    </row>
    <row r="10" spans="1:60" s="123" customFormat="1" ht="24" customHeight="1" x14ac:dyDescent="0.2">
      <c r="A10" s="22">
        <v>6</v>
      </c>
      <c r="B10" s="120"/>
      <c r="C10" s="125" t="s">
        <v>69</v>
      </c>
      <c r="D10" s="24" t="s">
        <v>3</v>
      </c>
      <c r="E10" s="25"/>
      <c r="F10" s="24" t="str">
        <f t="shared" si="0"/>
        <v>–</v>
      </c>
      <c r="G10" s="121"/>
      <c r="H10" s="126" t="s">
        <v>3</v>
      </c>
      <c r="I10" s="124"/>
      <c r="J10" s="126" t="s">
        <v>3</v>
      </c>
      <c r="K10" s="124"/>
      <c r="L10" s="126" t="s">
        <v>3</v>
      </c>
      <c r="M10" s="124"/>
      <c r="N10" s="126" t="s">
        <v>3</v>
      </c>
      <c r="O10" s="124"/>
      <c r="P10" s="126" t="s">
        <v>3</v>
      </c>
      <c r="Q10" s="124"/>
      <c r="R10" s="126" t="s">
        <v>3</v>
      </c>
      <c r="S10" s="124"/>
      <c r="T10" s="126" t="s">
        <v>3</v>
      </c>
      <c r="U10" s="124"/>
      <c r="V10" s="122" t="s">
        <v>2</v>
      </c>
      <c r="W10" s="124"/>
      <c r="X10" s="122" t="s">
        <v>2</v>
      </c>
      <c r="Y10" s="124"/>
      <c r="Z10" s="122" t="s">
        <v>2</v>
      </c>
      <c r="AA10" s="124"/>
      <c r="AB10" s="127">
        <v>1</v>
      </c>
      <c r="AC10" s="124"/>
      <c r="AD10" s="122" t="s">
        <v>2</v>
      </c>
      <c r="AE10" s="124"/>
      <c r="AF10" s="122" t="s">
        <v>2</v>
      </c>
      <c r="AG10" s="88"/>
      <c r="AH10" s="27" t="s">
        <v>2</v>
      </c>
      <c r="AI10" s="88"/>
      <c r="AJ10" s="27" t="s">
        <v>2</v>
      </c>
      <c r="AK10" s="88"/>
      <c r="AL10" s="27" t="s">
        <v>2</v>
      </c>
    </row>
    <row r="11" spans="1:60" ht="14.1" customHeight="1" x14ac:dyDescent="0.2">
      <c r="A11" s="22">
        <v>7</v>
      </c>
      <c r="B11" s="22"/>
      <c r="C11" s="30" t="s">
        <v>36</v>
      </c>
      <c r="D11" s="24">
        <f>IF(SUM(T11,V11,X11,Z11,AB11)&gt;0,SUM(T11,V11,X11,Z11,AB11),"–")</f>
        <v>89</v>
      </c>
      <c r="E11" s="25"/>
      <c r="F11" s="24">
        <f t="shared" si="0"/>
        <v>21</v>
      </c>
      <c r="G11" s="26"/>
      <c r="H11" s="50" t="s">
        <v>3</v>
      </c>
      <c r="I11" s="28"/>
      <c r="J11" s="50">
        <v>16</v>
      </c>
      <c r="K11" s="28"/>
      <c r="L11" s="50">
        <v>10</v>
      </c>
      <c r="M11" s="28"/>
      <c r="N11" s="50">
        <v>10</v>
      </c>
      <c r="O11" s="28"/>
      <c r="P11" s="50">
        <v>9</v>
      </c>
      <c r="Q11" s="28"/>
      <c r="R11" s="50">
        <v>19</v>
      </c>
      <c r="S11" s="28"/>
      <c r="T11" s="50">
        <v>25</v>
      </c>
      <c r="U11" s="28"/>
      <c r="V11" s="50">
        <v>27</v>
      </c>
      <c r="W11" s="28"/>
      <c r="X11" s="50">
        <v>11</v>
      </c>
      <c r="Y11" s="28"/>
      <c r="Z11" s="50">
        <v>13</v>
      </c>
      <c r="AA11" s="28"/>
      <c r="AB11" s="50">
        <v>13</v>
      </c>
      <c r="AC11" s="28"/>
      <c r="AD11" s="50">
        <v>11</v>
      </c>
      <c r="AE11" s="28"/>
      <c r="AF11" s="27">
        <v>6</v>
      </c>
      <c r="AG11" s="29"/>
      <c r="AH11" s="27">
        <v>4</v>
      </c>
      <c r="AI11" s="29"/>
      <c r="AJ11" s="27" t="s">
        <v>2</v>
      </c>
      <c r="AK11" s="204" t="s">
        <v>190</v>
      </c>
      <c r="AL11" s="27" t="s">
        <v>2</v>
      </c>
    </row>
    <row r="12" spans="1:60" s="21" customFormat="1" ht="14.1" customHeight="1" x14ac:dyDescent="0.2">
      <c r="A12" s="22">
        <v>8</v>
      </c>
      <c r="B12" s="96"/>
      <c r="C12" s="23" t="s">
        <v>61</v>
      </c>
      <c r="D12" s="98">
        <f>IF(SUM(T12,V12,X12,Z12,AB12)&gt;0,SUM(T12,V12,X12,Z12,AB12),"–")</f>
        <v>112</v>
      </c>
      <c r="E12" s="99"/>
      <c r="F12" s="98">
        <f t="shared" si="0"/>
        <v>50</v>
      </c>
      <c r="G12" s="104"/>
      <c r="H12" s="101" t="s">
        <v>3</v>
      </c>
      <c r="I12" s="102"/>
      <c r="J12" s="101">
        <f>IF(SUM(J5:J11)&gt;0,SUM(J5:J11),"–")</f>
        <v>22</v>
      </c>
      <c r="K12" s="102"/>
      <c r="L12" s="101">
        <f>IF(SUM(L5:L11)&gt;0,SUM(L5:L11),"–")</f>
        <v>16</v>
      </c>
      <c r="M12" s="102"/>
      <c r="N12" s="101">
        <f>IF(SUM(N5:N11)&gt;0,SUM(N5:N11),"–")</f>
        <v>17</v>
      </c>
      <c r="O12" s="102"/>
      <c r="P12" s="101">
        <f>IF(SUM(P5:P11)&gt;0,SUM(P5:P11),"–")</f>
        <v>14</v>
      </c>
      <c r="Q12" s="102"/>
      <c r="R12" s="101">
        <f>IF(SUM(R5:R11)&gt;0,SUM(R5:R11),"–")</f>
        <v>27</v>
      </c>
      <c r="S12" s="102"/>
      <c r="T12" s="101">
        <f>IF(SUM(T5:T11)&gt;0,SUM(T5:T11),"–")</f>
        <v>34</v>
      </c>
      <c r="U12" s="102"/>
      <c r="V12" s="101">
        <f>IF(SUM(V5:V11)&gt;0,SUM(V5:V11),"–")</f>
        <v>30</v>
      </c>
      <c r="W12" s="102"/>
      <c r="X12" s="101">
        <f>IF(SUM(X5:X11)&gt;0,SUM(X5:X11),"–")</f>
        <v>15</v>
      </c>
      <c r="Y12" s="102"/>
      <c r="Z12" s="101">
        <f>IF(SUM(Z5:Z11)&gt;0,SUM(Z5:Z11),"–")</f>
        <v>19</v>
      </c>
      <c r="AA12" s="102"/>
      <c r="AB12" s="101">
        <f>IF(SUM(AB5:AB11)&gt;0,SUM(AB5:AB11),"–")</f>
        <v>14</v>
      </c>
      <c r="AC12" s="102"/>
      <c r="AD12" s="101">
        <f>IF(SUM(AD5:AD11)&gt;0,SUM(AD5:AD11),"–")</f>
        <v>18</v>
      </c>
      <c r="AE12" s="102"/>
      <c r="AF12" s="101">
        <f>IF(SUM(AF5:AF11)&gt;0,SUM(AF5:AF11),"–")</f>
        <v>7</v>
      </c>
      <c r="AG12" s="110"/>
      <c r="AH12" s="101">
        <f>IF(SUM(AH5:AH11)&gt;0,SUM(AH5:AH11),"–")</f>
        <v>4</v>
      </c>
      <c r="AI12" s="110"/>
      <c r="AJ12" s="101">
        <f>IF(SUM(AJ5:AJ11)&gt;0,SUM(AJ5:AJ11),"–")</f>
        <v>12</v>
      </c>
      <c r="AK12" s="110"/>
      <c r="AL12" s="101">
        <f>IF(SUM(AL5:AL11)&gt;0,SUM(AL5:AL11),"–")</f>
        <v>9</v>
      </c>
    </row>
    <row r="13" spans="1:60" s="112" customFormat="1" ht="24" customHeight="1" x14ac:dyDescent="0.2">
      <c r="A13" s="22">
        <v>9</v>
      </c>
      <c r="B13" s="114"/>
      <c r="C13" s="113" t="s">
        <v>65</v>
      </c>
      <c r="D13" s="98">
        <f>IF(SUM(T13,V13,X13,Z13,AB13)&gt;0,SUM(T13,V13,X13,Z13,AB13),"–")</f>
        <v>1</v>
      </c>
      <c r="E13" s="98"/>
      <c r="F13" s="98">
        <f t="shared" si="0"/>
        <v>1</v>
      </c>
      <c r="G13" s="115"/>
      <c r="H13" s="116" t="s">
        <v>2</v>
      </c>
      <c r="I13" s="117"/>
      <c r="J13" s="118">
        <v>1</v>
      </c>
      <c r="K13" s="117"/>
      <c r="L13" s="116" t="s">
        <v>2</v>
      </c>
      <c r="M13" s="117"/>
      <c r="N13" s="116" t="s">
        <v>2</v>
      </c>
      <c r="O13" s="117"/>
      <c r="P13" s="116" t="s">
        <v>2</v>
      </c>
      <c r="Q13" s="117"/>
      <c r="R13" s="116" t="s">
        <v>2</v>
      </c>
      <c r="S13" s="117"/>
      <c r="T13" s="116" t="s">
        <v>2</v>
      </c>
      <c r="U13" s="117"/>
      <c r="V13" s="116" t="s">
        <v>2</v>
      </c>
      <c r="W13" s="117"/>
      <c r="X13" s="116" t="s">
        <v>2</v>
      </c>
      <c r="Y13" s="117"/>
      <c r="Z13" s="116" t="s">
        <v>2</v>
      </c>
      <c r="AA13" s="117"/>
      <c r="AB13" s="116">
        <v>1</v>
      </c>
      <c r="AC13" s="117"/>
      <c r="AD13" s="116" t="s">
        <v>2</v>
      </c>
      <c r="AE13" s="117"/>
      <c r="AF13" s="116" t="s">
        <v>2</v>
      </c>
      <c r="AG13" s="119"/>
      <c r="AH13" s="116">
        <v>1</v>
      </c>
      <c r="AI13" s="119"/>
      <c r="AJ13" s="116" t="s">
        <v>2</v>
      </c>
      <c r="AK13" s="119"/>
      <c r="AL13" s="116" t="s">
        <v>2</v>
      </c>
    </row>
    <row r="14" spans="1:60" ht="12.75" customHeight="1" x14ac:dyDescent="0.2">
      <c r="A14" s="37"/>
      <c r="B14" s="37"/>
      <c r="C14" s="73"/>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136"/>
      <c r="AI14" s="37"/>
      <c r="AJ14" s="136"/>
      <c r="AK14" s="37"/>
      <c r="AL14" s="37"/>
      <c r="AM14" s="37"/>
      <c r="AN14" s="5"/>
      <c r="AO14" s="5"/>
      <c r="AP14" s="5"/>
      <c r="AQ14" s="5"/>
      <c r="AR14" s="5"/>
      <c r="AS14" s="5"/>
      <c r="AT14" s="5"/>
      <c r="AU14" s="5"/>
      <c r="AV14" s="5"/>
      <c r="AW14" s="5"/>
      <c r="AX14" s="5"/>
      <c r="AY14" s="5"/>
      <c r="AZ14" s="5"/>
      <c r="BA14" s="5"/>
      <c r="BB14" s="5"/>
      <c r="BC14" s="5"/>
      <c r="BD14" s="5"/>
      <c r="BE14" s="5"/>
      <c r="BF14" s="5"/>
      <c r="BG14" s="5"/>
      <c r="BH14" s="5"/>
    </row>
    <row r="15" spans="1:60" s="5" customFormat="1" ht="12.75" customHeight="1" x14ac:dyDescent="0.2">
      <c r="A15" s="38"/>
      <c r="AH15" s="137"/>
      <c r="AJ15" s="137"/>
    </row>
    <row r="16" spans="1:60" s="5" customFormat="1" ht="12.75" customHeight="1" x14ac:dyDescent="0.2">
      <c r="B16" s="15"/>
      <c r="C16" s="5" t="s">
        <v>7</v>
      </c>
      <c r="AH16" s="137"/>
      <c r="AJ16" s="137"/>
    </row>
    <row r="17" spans="2:60" s="5" customFormat="1" ht="12.75" customHeight="1" x14ac:dyDescent="0.2">
      <c r="B17" s="15"/>
      <c r="C17" s="132" t="s">
        <v>176</v>
      </c>
      <c r="AH17" s="137"/>
      <c r="AJ17" s="137"/>
    </row>
    <row r="18" spans="2:60" s="5" customFormat="1" ht="12.75" customHeight="1" x14ac:dyDescent="0.2">
      <c r="B18" s="15"/>
      <c r="C18" s="5" t="s">
        <v>177</v>
      </c>
      <c r="AH18" s="137"/>
      <c r="AJ18" s="137"/>
    </row>
    <row r="19" spans="2:60" s="5" customFormat="1" ht="12.75" customHeight="1" x14ac:dyDescent="0.2">
      <c r="B19" s="15"/>
      <c r="C19" s="15" t="s">
        <v>179</v>
      </c>
      <c r="AH19" s="137"/>
      <c r="AJ19" s="137"/>
    </row>
    <row r="20" spans="2:60" s="5" customFormat="1" ht="12.75" customHeight="1" x14ac:dyDescent="0.2">
      <c r="B20" s="15"/>
      <c r="C20" s="202" t="s">
        <v>178</v>
      </c>
      <c r="AH20" s="137"/>
      <c r="AJ20" s="137"/>
    </row>
    <row r="21" spans="2:60" s="5" customFormat="1" ht="12.75" customHeight="1" x14ac:dyDescent="0.2">
      <c r="B21" s="15"/>
      <c r="C21" s="15"/>
      <c r="AH21" s="137"/>
      <c r="AJ21" s="137"/>
      <c r="AL21" s="13"/>
      <c r="AM21" s="13"/>
      <c r="AN21" s="13"/>
      <c r="AO21" s="13"/>
      <c r="AP21" s="13"/>
      <c r="AQ21" s="13"/>
      <c r="AR21" s="13"/>
      <c r="AS21" s="13"/>
      <c r="AT21" s="13"/>
      <c r="AU21" s="13"/>
      <c r="AV21" s="13"/>
      <c r="AW21" s="13"/>
      <c r="AX21" s="13"/>
      <c r="AY21" s="13"/>
      <c r="AZ21" s="13"/>
      <c r="BA21" s="13"/>
      <c r="BB21" s="13"/>
      <c r="BC21" s="13"/>
      <c r="BD21" s="13"/>
      <c r="BE21" s="13"/>
      <c r="BF21" s="13"/>
      <c r="BG21" s="13"/>
      <c r="BH21" s="13"/>
    </row>
  </sheetData>
  <customSheetViews>
    <customSheetView guid="{EA424B0A-06A3-4874-B080-734BBB58792A}" showPageBreaks="1" showGridLines="0" printArea="1">
      <selection activeCell="D10" sqref="D10:F10"/>
      <pageMargins left="3.937007874015748E-2" right="3.937007874015748E-2" top="0.74803149606299213" bottom="0.74803149606299213" header="0.31496062992125984" footer="0.31496062992125984"/>
      <pageSetup paperSize="9" scale="80" orientation="portrait" r:id="rId1"/>
    </customSheetView>
    <customSheetView guid="{03452A04-CA67-46E6-B0A2-BCD750928530}" showGridLines="0">
      <pageMargins left="3.937007874015748E-2" right="3.937007874015748E-2" top="0.74803149606299213" bottom="0.74803149606299213" header="0.31496062992125984" footer="0.31496062992125984"/>
      <pageSetup paperSize="9" scale="80" orientation="portrait" r:id="rId2"/>
    </customSheetView>
  </customSheetViews>
  <mergeCells count="19">
    <mergeCell ref="AB3:AC3"/>
    <mergeCell ref="AD3:AE3"/>
    <mergeCell ref="AH3:AI3"/>
    <mergeCell ref="P3:Q3"/>
    <mergeCell ref="AL3:AM3"/>
    <mergeCell ref="AJ3:AK3"/>
    <mergeCell ref="AF3:AG3"/>
    <mergeCell ref="A3:C3"/>
    <mergeCell ref="F3:G3"/>
    <mergeCell ref="X3:Y3"/>
    <mergeCell ref="Z3:AA3"/>
    <mergeCell ref="D3:E3"/>
    <mergeCell ref="H3:I3"/>
    <mergeCell ref="J3:K3"/>
    <mergeCell ref="N3:O3"/>
    <mergeCell ref="R3:S3"/>
    <mergeCell ref="T3:U3"/>
    <mergeCell ref="V3:W3"/>
    <mergeCell ref="L3:M3"/>
  </mergeCells>
  <phoneticPr fontId="6" type="noConversion"/>
  <pageMargins left="0.39370078740157483" right="0.39370078740157483" top="0.59055118110236227" bottom="0.74803149606299213" header="0.31496062992125984" footer="0.31496062992125984"/>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28</vt:i4>
      </vt:variant>
      <vt:variant>
        <vt:lpstr>Namngivna områden</vt:lpstr>
      </vt:variant>
      <vt:variant>
        <vt:i4>46</vt:i4>
      </vt:variant>
    </vt:vector>
  </HeadingPairs>
  <TitlesOfParts>
    <vt:vector size="74" baseType="lpstr">
      <vt:lpstr>Titelsida</vt:lpstr>
      <vt:lpstr>Innehåll_Contents</vt:lpstr>
      <vt:lpstr>Fakta om statistiken</vt:lpstr>
      <vt:lpstr>Definitioner</vt:lpstr>
      <vt:lpstr>1 Järnväg</vt:lpstr>
      <vt:lpstr>2 Järnväg</vt:lpstr>
      <vt:lpstr>3 Järnväg</vt:lpstr>
      <vt:lpstr>4 Järnväg</vt:lpstr>
      <vt:lpstr>5 Spårväg</vt:lpstr>
      <vt:lpstr>6 Spårväg</vt:lpstr>
      <vt:lpstr>7 Spårväg</vt:lpstr>
      <vt:lpstr>8-9 Tunnelbana</vt:lpstr>
      <vt:lpstr>10 Tunnelbana</vt:lpstr>
      <vt:lpstr>Fig 2.1</vt:lpstr>
      <vt:lpstr>Fig 2.2</vt:lpstr>
      <vt:lpstr>Fig 2.3</vt:lpstr>
      <vt:lpstr>Fig 2.4</vt:lpstr>
      <vt:lpstr>Fig 3.1</vt:lpstr>
      <vt:lpstr>Fig 3.2</vt:lpstr>
      <vt:lpstr>Fig 3.3</vt:lpstr>
      <vt:lpstr>Fig 3.4</vt:lpstr>
      <vt:lpstr>Fig 4.1</vt:lpstr>
      <vt:lpstr>Fig 4.2</vt:lpstr>
      <vt:lpstr>Fig 4.3</vt:lpstr>
      <vt:lpstr>Fig 4.4</vt:lpstr>
      <vt:lpstr>Järnväg diagramdata</vt:lpstr>
      <vt:lpstr>Spårväg diagramdata</vt:lpstr>
      <vt:lpstr>Tunnelbana diagramdata</vt:lpstr>
      <vt:lpstr>Definitioner!_ftnref1</vt:lpstr>
      <vt:lpstr>'Fakta om statistiken'!_Ref168414483</vt:lpstr>
      <vt:lpstr>'Fakta om statistiken'!_Toc106522664</vt:lpstr>
      <vt:lpstr>'Fakta om statistiken'!_Toc260947306</vt:lpstr>
      <vt:lpstr>'Fakta om statistiken'!_Toc260947309</vt:lpstr>
      <vt:lpstr>'Fakta om statistiken'!_Toc358624595</vt:lpstr>
      <vt:lpstr>Definitioner!_Toc358624596</vt:lpstr>
      <vt:lpstr>'Fakta om statistiken'!_Toc358642320</vt:lpstr>
      <vt:lpstr>'Fakta om statistiken'!_Toc358642321</vt:lpstr>
      <vt:lpstr>'Fakta om statistiken'!_Toc358642325</vt:lpstr>
      <vt:lpstr>'Fakta om statistiken'!_Toc358642334</vt:lpstr>
      <vt:lpstr>'Fakta om statistiken'!_Toc388528039</vt:lpstr>
      <vt:lpstr>Definitioner!_Toc388528051</vt:lpstr>
      <vt:lpstr>Definitioner!_Toc388528052</vt:lpstr>
      <vt:lpstr>Definitioner!_Toc388528053</vt:lpstr>
      <vt:lpstr>Definitioner!_Toc388528054</vt:lpstr>
      <vt:lpstr>Definitioner!_Toc388528055</vt:lpstr>
      <vt:lpstr>Definitioner!_Toc388528056</vt:lpstr>
      <vt:lpstr>Definitioner!_Toc388528057</vt:lpstr>
      <vt:lpstr>Definitioner!_Toc388528058</vt:lpstr>
      <vt:lpstr>Definitioner!_Toc388528059</vt:lpstr>
      <vt:lpstr>Definitioner!_Toc388528060</vt:lpstr>
      <vt:lpstr>Innehåll_Contents!Print_Area</vt:lpstr>
      <vt:lpstr>'1 Järnväg'!Utskriftsområde</vt:lpstr>
      <vt:lpstr>'10 Tunnelbana'!Utskriftsområde</vt:lpstr>
      <vt:lpstr>'2 Järnväg'!Utskriftsområde</vt:lpstr>
      <vt:lpstr>'3 Järnväg'!Utskriftsområde</vt:lpstr>
      <vt:lpstr>'4 Järnväg'!Utskriftsområde</vt:lpstr>
      <vt:lpstr>'5 Spårväg'!Utskriftsområde</vt:lpstr>
      <vt:lpstr>'6 Spårväg'!Utskriftsområde</vt:lpstr>
      <vt:lpstr>'7 Spårväg'!Utskriftsområde</vt:lpstr>
      <vt:lpstr>'8-9 Tunnelbana'!Utskriftsområde</vt:lpstr>
      <vt:lpstr>'Fakta om statistiken'!Utskriftsområde</vt:lpstr>
      <vt:lpstr>'Fig 2.1'!Utskriftsområde</vt:lpstr>
      <vt:lpstr>'Fig 2.2'!Utskriftsområde</vt:lpstr>
      <vt:lpstr>'Fig 2.3'!Utskriftsområde</vt:lpstr>
      <vt:lpstr>'Fig 2.4'!Utskriftsområde</vt:lpstr>
      <vt:lpstr>'Fig 3.1'!Utskriftsområde</vt:lpstr>
      <vt:lpstr>'Fig 3.2'!Utskriftsområde</vt:lpstr>
      <vt:lpstr>'Fig 3.3'!Utskriftsområde</vt:lpstr>
      <vt:lpstr>'Fig 4.3'!Utskriftsområde</vt:lpstr>
      <vt:lpstr>Innehåll_Contents!Utskriftsområde</vt:lpstr>
      <vt:lpstr>Titelsida!Utskriftsområde</vt:lpstr>
      <vt:lpstr>'5 Spårväg'!Utskriftsrubriker</vt:lpstr>
      <vt:lpstr>'6 Spårväg'!Utskriftsrubriker</vt:lpstr>
      <vt:lpstr>'8-9 Tunnelbana'!Utskriftsrubriker</vt:lpstr>
    </vt:vector>
  </TitlesOfParts>
  <Company>Banverket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Lars Sjöberg</dc:creator>
  <cp:lastModifiedBy>Jan Östlund</cp:lastModifiedBy>
  <cp:lastPrinted>2016-06-07T08:55:07Z</cp:lastPrinted>
  <dcterms:created xsi:type="dcterms:W3CDTF">2004-01-15T15:51:50Z</dcterms:created>
  <dcterms:modified xsi:type="dcterms:W3CDTF">2016-06-08T07:26:36Z</dcterms:modified>
</cp:coreProperties>
</file>